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.cedeno\OneDrive - Plan International\Desktop\"/>
    </mc:Choice>
  </mc:AlternateContent>
  <xr:revisionPtr revIDLastSave="1" documentId="8_{0E88C0CF-7029-48CD-9011-A32032B3F90E}" xr6:coauthVersionLast="36" xr6:coauthVersionMax="36" xr10:uidLastSave="{77D5C7C6-EAEA-4677-B233-4546A7DED618}"/>
  <bookViews>
    <workbookView xWindow="0" yWindow="0" windowWidth="20490" windowHeight="7545" activeTab="1" xr2:uid="{64993528-E797-4ACD-BDF7-4ECC1B157A59}"/>
  </bookViews>
  <sheets>
    <sheet name="Presupuesto Cerramiento" sheetId="3" r:id="rId1"/>
    <sheet name="Presupuesto Referencial Aula" sheetId="1" r:id="rId2"/>
    <sheet name="Presupuesto Bateria Sanitaria" sheetId="2" r:id="rId3"/>
  </sheets>
  <externalReferences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w">#REF!</definedName>
    <definedName name="_Fill" hidden="1">#REF!</definedName>
    <definedName name="_Key1" hidden="1">#REF!</definedName>
    <definedName name="_Order1" hidden="1">255</definedName>
    <definedName name="_R">#REF!</definedName>
    <definedName name="_Sort" hidden="1">#REF!</definedName>
    <definedName name="A" hidden="1">#REF!</definedName>
    <definedName name="ANALISIS">#REF!</definedName>
    <definedName name="anscount" hidden="1">1</definedName>
    <definedName name="_xlnm.Print_Area" localSheetId="1">'Presupuesto Referencial Aula'!$A$1:$XEW$80</definedName>
    <definedName name="Armico">#REF!</definedName>
    <definedName name="B">#REF!</definedName>
    <definedName name="BLOQUE_2A_6x8">'[1]cuerpo bombero andres vera'!#REF!</definedName>
    <definedName name="BLOQUE_2A_6x8_E">'[1]cuerpo bombero andres vera'!#REF!</definedName>
    <definedName name="BLOQUE_3A_6x8">'[1]cuerpo bombero andres vera'!#REF!</definedName>
    <definedName name="BLOQUE_3A_6x8_E">'[1]cuerpo bombero andres vera'!#REF!</definedName>
    <definedName name="BLOQUE_4A_6x8">'[1]cuerpo bombero andres vera'!#REF!</definedName>
    <definedName name="BLOQUE_6A_6X8">'[1]cuerpo bombero andres vera'!#REF!</definedName>
    <definedName name="CAN">#REF!</definedName>
    <definedName name="CASA_JULCUY">#REF!</definedName>
    <definedName name="CR">#REF!</definedName>
    <definedName name="CRONO">#REF!</definedName>
    <definedName name="DATOS">#REF!</definedName>
    <definedName name="EQUIPO">#REF!</definedName>
    <definedName name="GINO">#REF!</definedName>
    <definedName name="INT">#REF!*#REF!/12</definedName>
    <definedName name="limcount" hidden="1">1</definedName>
    <definedName name="M.OBRA">#REF!</definedName>
    <definedName name="M.OBRA1">#REF!</definedName>
    <definedName name="MAI">INT([2]HH.MM.SS!A1048572)+INT(MOD([2]HH.MM.SS!A1048572,1)*60)/100+MOD(MOD([2]HH.MM.SS!A1048572,1)*60,1)/10000*60</definedName>
    <definedName name="MAT">#REF!</definedName>
    <definedName name="MATPOL">#REF!</definedName>
    <definedName name="MATSIM">#REF!</definedName>
    <definedName name="PAGO">IF(#REF!="","",PMT(#REF!/12,#REF!,-#REF!))</definedName>
    <definedName name="PRES">[3]PRES!$C$9:$G$9</definedName>
    <definedName name="PRESUP">[3]PRES!$B$11:$C$11</definedName>
    <definedName name="RU">#REF!</definedName>
    <definedName name="RUB">#REF!</definedName>
    <definedName name="RUBR">#REF!</definedName>
    <definedName name="RUBRO">#REF!</definedName>
    <definedName name="RUBROS">#REF!</definedName>
    <definedName name="sencount" hidden="1">2</definedName>
    <definedName name="SIMBO1">#REF!</definedName>
    <definedName name="SIMBO2">#REF!</definedName>
    <definedName name="tr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3" l="1"/>
  <c r="H33" i="3" s="1"/>
  <c r="H29" i="3"/>
  <c r="H28" i="3"/>
  <c r="B28" i="3"/>
  <c r="B29" i="3" s="1"/>
  <c r="H27" i="3"/>
  <c r="H26" i="3"/>
  <c r="H23" i="3"/>
  <c r="H22" i="3"/>
  <c r="B22" i="3"/>
  <c r="H21" i="3"/>
  <c r="H20" i="3"/>
  <c r="H19" i="3"/>
  <c r="H18" i="3"/>
  <c r="B18" i="3"/>
  <c r="H17" i="3"/>
  <c r="H16" i="3"/>
  <c r="H24" i="3" s="1"/>
  <c r="H15" i="3"/>
  <c r="H74" i="2"/>
  <c r="H71" i="2"/>
  <c r="H70" i="2"/>
  <c r="H69" i="2"/>
  <c r="H68" i="2"/>
  <c r="H67" i="2"/>
  <c r="H66" i="2"/>
  <c r="H65" i="2"/>
  <c r="H64" i="2"/>
  <c r="B64" i="2"/>
  <c r="H63" i="2"/>
  <c r="H62" i="2"/>
  <c r="H61" i="2"/>
  <c r="B61" i="2"/>
  <c r="H60" i="2"/>
  <c r="H57" i="2"/>
  <c r="H56" i="2"/>
  <c r="H55" i="2"/>
  <c r="H54" i="2"/>
  <c r="B54" i="2"/>
  <c r="H53" i="2"/>
  <c r="H50" i="2"/>
  <c r="H49" i="2"/>
  <c r="H51" i="2" s="1"/>
  <c r="B49" i="2"/>
  <c r="H46" i="2"/>
  <c r="H45" i="2"/>
  <c r="H44" i="2"/>
  <c r="H43" i="2"/>
  <c r="H42" i="2"/>
  <c r="H41" i="2"/>
  <c r="H40" i="2"/>
  <c r="H39" i="2"/>
  <c r="H36" i="2"/>
  <c r="H37" i="2" s="1"/>
  <c r="H35" i="2"/>
  <c r="H32" i="2"/>
  <c r="H31" i="2"/>
  <c r="H30" i="2"/>
  <c r="H27" i="2"/>
  <c r="B27" i="2"/>
  <c r="H26" i="2"/>
  <c r="H25" i="2"/>
  <c r="H22" i="2"/>
  <c r="H21" i="2"/>
  <c r="H20" i="2"/>
  <c r="B20" i="2"/>
  <c r="H19" i="2"/>
  <c r="H18" i="2"/>
  <c r="H17" i="2"/>
  <c r="H16" i="2"/>
  <c r="B16" i="2"/>
  <c r="H15" i="2"/>
  <c r="H37" i="3" l="1"/>
  <c r="H30" i="3"/>
  <c r="H13" i="3" s="1"/>
  <c r="H35" i="3" s="1"/>
  <c r="H36" i="3" s="1"/>
  <c r="H76" i="2"/>
  <c r="H75" i="2"/>
  <c r="H77" i="2"/>
  <c r="H23" i="2"/>
  <c r="H33" i="2"/>
  <c r="H28" i="2"/>
  <c r="H58" i="2"/>
  <c r="H72" i="2"/>
  <c r="H47" i="2"/>
  <c r="H39" i="3" l="1"/>
  <c r="H40" i="3" s="1"/>
  <c r="H41" i="3" s="1"/>
  <c r="H38" i="3"/>
  <c r="XEW13" i="3"/>
  <c r="H78" i="2"/>
  <c r="H79" i="2" s="1"/>
  <c r="H80" i="2" s="1"/>
  <c r="H13" i="2"/>
  <c r="XEW13" i="2" s="1"/>
  <c r="H67" i="1"/>
  <c r="H66" i="1"/>
  <c r="B66" i="1"/>
  <c r="H65" i="1"/>
  <c r="H64" i="1"/>
  <c r="H63" i="1"/>
  <c r="B63" i="1"/>
  <c r="H62" i="1"/>
  <c r="H61" i="1"/>
  <c r="H60" i="1"/>
  <c r="B60" i="1"/>
  <c r="H59" i="1"/>
  <c r="H56" i="1"/>
  <c r="H55" i="1"/>
  <c r="H54" i="1"/>
  <c r="B54" i="1"/>
  <c r="H51" i="1"/>
  <c r="H50" i="1"/>
  <c r="H49" i="1"/>
  <c r="H48" i="1"/>
  <c r="H47" i="1"/>
  <c r="H46" i="1"/>
  <c r="H45" i="1"/>
  <c r="H44" i="1"/>
  <c r="H41" i="1"/>
  <c r="H40" i="1"/>
  <c r="H37" i="1"/>
  <c r="H36" i="1"/>
  <c r="H35" i="1"/>
  <c r="H34" i="1"/>
  <c r="B34" i="1"/>
  <c r="H33" i="1"/>
  <c r="H30" i="1"/>
  <c r="B30" i="1"/>
  <c r="H29" i="1"/>
  <c r="H31" i="1" s="1"/>
  <c r="B29" i="1"/>
  <c r="H28" i="1"/>
  <c r="H27" i="1"/>
  <c r="H24" i="1"/>
  <c r="H23" i="1"/>
  <c r="H22" i="1"/>
  <c r="H21" i="1"/>
  <c r="H20" i="1"/>
  <c r="H19" i="1"/>
  <c r="H18" i="1"/>
  <c r="B18" i="1"/>
  <c r="H17" i="1"/>
  <c r="H16" i="1"/>
  <c r="H15" i="1"/>
  <c r="H42" i="1" l="1"/>
  <c r="H25" i="1"/>
  <c r="H38" i="1"/>
  <c r="H52" i="1"/>
  <c r="H68" i="1"/>
  <c r="H57" i="1"/>
  <c r="H13" i="1"/>
  <c r="XEW13" i="1" l="1"/>
  <c r="H70" i="1"/>
  <c r="H71" i="1" l="1"/>
  <c r="H72" i="1"/>
  <c r="H74" i="1" s="1"/>
  <c r="H75" i="1" s="1"/>
  <c r="H76" i="1" s="1"/>
  <c r="H73" i="1"/>
</calcChain>
</file>

<file path=xl/sharedStrings.xml><?xml version="1.0" encoding="utf-8"?>
<sst xmlns="http://schemas.openxmlformats.org/spreadsheetml/2006/main" count="380" uniqueCount="130">
  <si>
    <t>PRESUPUESTO REFERENCIAL DE OBRA</t>
  </si>
  <si>
    <r>
      <t xml:space="preserve">Proyecto: </t>
    </r>
    <r>
      <rPr>
        <sz val="11"/>
        <color theme="1"/>
        <rFont val="Arial"/>
        <family val="2"/>
      </rPr>
      <t xml:space="preserve">Mejoramiento de Infraestructura en Escuela Octavio Gerardo Icaza de la Comunidad Pijullo </t>
    </r>
  </si>
  <si>
    <r>
      <t xml:space="preserve">Código: </t>
    </r>
    <r>
      <rPr>
        <sz val="11"/>
        <color theme="1"/>
        <rFont val="Arial"/>
        <family val="2"/>
      </rPr>
      <t>ECU100283</t>
    </r>
  </si>
  <si>
    <r>
      <t>Provincia:</t>
    </r>
    <r>
      <rPr>
        <sz val="11"/>
        <color theme="1"/>
        <rFont val="Arial"/>
        <family val="2"/>
      </rPr>
      <t xml:space="preserve"> Los Rios</t>
    </r>
  </si>
  <si>
    <r>
      <t xml:space="preserve">Cantón: </t>
    </r>
    <r>
      <rPr>
        <sz val="11"/>
        <color theme="1"/>
        <rFont val="Arial"/>
        <family val="2"/>
      </rPr>
      <t>Urdaneta</t>
    </r>
  </si>
  <si>
    <r>
      <t xml:space="preserve">Parroquia: </t>
    </r>
    <r>
      <rPr>
        <sz val="11"/>
        <color theme="1"/>
        <rFont val="Arial"/>
        <family val="2"/>
      </rPr>
      <t>Ricaurte</t>
    </r>
  </si>
  <si>
    <r>
      <t xml:space="preserve">Responsable: </t>
    </r>
    <r>
      <rPr>
        <sz val="11"/>
        <color theme="1"/>
        <rFont val="Arial"/>
        <family val="2"/>
      </rPr>
      <t>Lider Cedeño, Arq.</t>
    </r>
  </si>
  <si>
    <t>TABLA DE DESCRIPCIÓN DE RUBROS, UNIDADES, CANTIDADES Y PRECIOS</t>
  </si>
  <si>
    <t>ÍTEM</t>
  </si>
  <si>
    <t>CODIGO</t>
  </si>
  <si>
    <t>DESCRIPCIÓN</t>
  </si>
  <si>
    <t>UNIDAD</t>
  </si>
  <si>
    <t>CANTIDAD</t>
  </si>
  <si>
    <t>PRECIO UNITARIO</t>
  </si>
  <si>
    <t>PRECIO  TOTAL</t>
  </si>
  <si>
    <t>A</t>
  </si>
  <si>
    <t>CONSTRUCCION DE AULA ESCOLAR</t>
  </si>
  <si>
    <t>A-A</t>
  </si>
  <si>
    <t>PRELIMINARES - MOVIMIENTO DE TIERRA - CIMENTACION</t>
  </si>
  <si>
    <t>A-A-01</t>
  </si>
  <si>
    <t>Limpieza Manual del terreno</t>
  </si>
  <si>
    <t>m2</t>
  </si>
  <si>
    <t>Replanteo y Nivelación manual</t>
  </si>
  <si>
    <t>A-A-03</t>
  </si>
  <si>
    <t>Excavación manual en cimientos y plintos</t>
  </si>
  <si>
    <t>m3</t>
  </si>
  <si>
    <t>A-A-04</t>
  </si>
  <si>
    <t xml:space="preserve">Hormigon Ciclopeo 60% H.S.Y 40% Piedra F´C=210 KG/CM2 </t>
  </si>
  <si>
    <t>A-A-05</t>
  </si>
  <si>
    <t>Relleno hidrocompactado con material de mejoramiento</t>
  </si>
  <si>
    <t>A-A-06</t>
  </si>
  <si>
    <t>Relleno con Piedra bola bajo cimientos</t>
  </si>
  <si>
    <t>H.S. f´c= 180 kg/cm² para Replantillo , Equipo concretera 1 Saco</t>
  </si>
  <si>
    <t>H.S. f´c= 210 kg/cm² simple en plintos (Incluye Encofrado)</t>
  </si>
  <si>
    <t>H.S. f´c= 210 kg/cm² en cadenas (Incluye Encofrado)</t>
  </si>
  <si>
    <t>Relleno compactado con suelo natural</t>
  </si>
  <si>
    <t xml:space="preserve"> SUBTOTAL </t>
  </si>
  <si>
    <t>A-B</t>
  </si>
  <si>
    <t>ESTRUCTURA</t>
  </si>
  <si>
    <t>A-B-03</t>
  </si>
  <si>
    <t>Acero de refuerzo fy= 4,200 kg/cm² 8-12-14mm con Alambra Galv N18</t>
  </si>
  <si>
    <t>kg</t>
  </si>
  <si>
    <t>A-B-04</t>
  </si>
  <si>
    <t>H.S. f´c= 210 kg/cm² para columnas (Incluye Encofrado)</t>
  </si>
  <si>
    <t>A-B-06</t>
  </si>
  <si>
    <t>H.S. f´c= 210 kg/cm² en vigas (no Incluye Encofrado)</t>
  </si>
  <si>
    <t>A-B-12</t>
  </si>
  <si>
    <t>Acero de refuerzo fy= 4,200 kg/cm² - (cimientos)</t>
  </si>
  <si>
    <t xml:space="preserve"> SUBTOTAL</t>
  </si>
  <si>
    <t>A-C</t>
  </si>
  <si>
    <t>ESTRUCTURA DE CUBIERTA</t>
  </si>
  <si>
    <t>A-C-01</t>
  </si>
  <si>
    <t>Estructuras metalicas ASTM A 36 ( Provision y montaje)</t>
  </si>
  <si>
    <t>A-C-02</t>
  </si>
  <si>
    <t>Correa Metalica 100x50x15x3mm; incluye pintura anticorrosiva</t>
  </si>
  <si>
    <t>ml</t>
  </si>
  <si>
    <t>A-C-04</t>
  </si>
  <si>
    <t>Cumbrero de techo</t>
  </si>
  <si>
    <t>Placa base A36 -  incluye anclaje con pernos atornillados con arandelas, tuerca y contratuerca</t>
  </si>
  <si>
    <t>Cubierta metalica</t>
  </si>
  <si>
    <t>CONTRA PISO - PISO</t>
  </si>
  <si>
    <t>H.S. f´c= 210 kg/cm² E=10cm, incluye malla electrosoldada R-283 5.5MM 10x10</t>
  </si>
  <si>
    <t>Alisado de piso de hormigon, con junta fria (1/3 de espesor), con endurecedor de cuarzo para piso</t>
  </si>
  <si>
    <t>A-D</t>
  </si>
  <si>
    <t>MAMPOSTERIA Y ENLUCIDOS</t>
  </si>
  <si>
    <t>A-D-01</t>
  </si>
  <si>
    <t>Mampostería de bloque de hormigón de 15 cm, mortero 1:3</t>
  </si>
  <si>
    <t>A-D-03</t>
  </si>
  <si>
    <t>Enlucido Vertical interior, paleteado fino</t>
  </si>
  <si>
    <t>Enlucido Vertical liso exterior</t>
  </si>
  <si>
    <t>A-D-04</t>
  </si>
  <si>
    <t>Enlucido en filos y franjas</t>
  </si>
  <si>
    <t xml:space="preserve">Empastado Interior </t>
  </si>
  <si>
    <t xml:space="preserve">Empastado Exterior </t>
  </si>
  <si>
    <t>Pintura de caucho interior, latex vinilo acrilico</t>
  </si>
  <si>
    <t>A-D-05</t>
  </si>
  <si>
    <t>Pintura de caucho exterior, latex vinilo acrilico</t>
  </si>
  <si>
    <t>A-E</t>
  </si>
  <si>
    <t>CARPINTERIA METALICA</t>
  </si>
  <si>
    <t>A-E-01</t>
  </si>
  <si>
    <t>Puerta de tool</t>
  </si>
  <si>
    <t>A-F-03</t>
  </si>
  <si>
    <t>Cerradura de seguridad de 70 mm con placa</t>
  </si>
  <si>
    <t>u</t>
  </si>
  <si>
    <t>A-F-04</t>
  </si>
  <si>
    <t>Rejas en ventanas varilla cuadrada de 1/2"</t>
  </si>
  <si>
    <t>A-I</t>
  </si>
  <si>
    <t>INSTALACIONES ELECTRICAS</t>
  </si>
  <si>
    <t>A-I-01</t>
  </si>
  <si>
    <t>Punto de Iluminación conductor  N° 12, con aplique</t>
  </si>
  <si>
    <t>pto</t>
  </si>
  <si>
    <t>A-I-02</t>
  </si>
  <si>
    <t>Provision e instalacion de luminaria led tipo rejilla 2x18W, 4500ºK, T8</t>
  </si>
  <si>
    <t>A-I-03</t>
  </si>
  <si>
    <t>Punto de interruptor doble (aplique)</t>
  </si>
  <si>
    <t>A-I-06</t>
  </si>
  <si>
    <t>Punto de tomacorriente doble 110 v tubo conduit emt 1/2", 1fx12+1nx12+1txx14 AWG</t>
  </si>
  <si>
    <t>Centro de carga bifasico 4 espcios</t>
  </si>
  <si>
    <t>Breaker 1 polo 16 amp</t>
  </si>
  <si>
    <t>Breaker enchufable 1p 20 amp</t>
  </si>
  <si>
    <t>Provision e instalacion de aplique de pared, 48W exterior</t>
  </si>
  <si>
    <t>Anclaje luminaria con cadena 1 metro</t>
  </si>
  <si>
    <t>Subtotal costos directos</t>
  </si>
  <si>
    <t>Utilidad (20% costos directos)</t>
  </si>
  <si>
    <t>Imprevistos (3% costos directos)</t>
  </si>
  <si>
    <t>Costos indirectos (5% costos directos)</t>
  </si>
  <si>
    <t>Subtotal costos directos e indirectos</t>
  </si>
  <si>
    <t>IVA 12%</t>
  </si>
  <si>
    <t>Total</t>
  </si>
  <si>
    <t>CONSTRUCCION DE BATERIA SANITARIA</t>
  </si>
  <si>
    <t>Acero de refuerzo fy= 4,200 kg/cm² 8-12 mm con Alambra Galv N18</t>
  </si>
  <si>
    <t>Ceramica de piso, antideslisante</t>
  </si>
  <si>
    <t>Mampostería de bloque de hormigón de 10 cm, mortero 1:3</t>
  </si>
  <si>
    <t>Picaporte de seguridad</t>
  </si>
  <si>
    <t>Punto de Iluminaciónconductor  N° 12, con aplique</t>
  </si>
  <si>
    <t>INSTALACIONES SANITARIAS</t>
  </si>
  <si>
    <t>Punto de agua potable PVC roscable 1/2"</t>
  </si>
  <si>
    <t>Punto desagüe PVC de 50 mm</t>
  </si>
  <si>
    <t>Tendido de tubería PVC de 50 mm, para descarga AA.SS.</t>
  </si>
  <si>
    <t>Tendido de tubería de distribución de PVC 1/2" (420 PSI) y Accesorios para AA.PP.</t>
  </si>
  <si>
    <t>Tendido de tubería PVC de 110 mm, para descarga AA.SS.</t>
  </si>
  <si>
    <t>Suministro e instalacion de Inodoro para niños tipo kinder</t>
  </si>
  <si>
    <t xml:space="preserve">Suministro e instalacion de Inodoro tanque bajo </t>
  </si>
  <si>
    <t>Suministro e instalacion de Lavamanos tipo oval sobrepuestos</t>
  </si>
  <si>
    <t>Suministro e instalcion de urinarios (incluye valvula temporizadora)</t>
  </si>
  <si>
    <t>Suministro e instalacion ducha</t>
  </si>
  <si>
    <t>Pasamanos en rampas para personas con movilidad reducida</t>
  </si>
  <si>
    <t>Cajas de revisión de ladrillo burrito</t>
  </si>
  <si>
    <t>CONSTRUCCION y MANTENIMIENTO DE CERRAMIENTO</t>
  </si>
  <si>
    <t>Mampostería de ladrillo maleta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</si>
</sst>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&quot;$&quot;\ #,##0.00"/>
    <numFmt numFmtId="167" formatCode="_ [$$-300A]* #,##0.00_ ;_ [$$-300A]* \-#,##0.00_ ;_ [$$-300A]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36609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rgb="FFFF0000"/>
      <name val="Arial"/>
      <family val="2"/>
    </font>
    <font>
      <sz val="10"/>
      <color rgb="FF366092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123">
    <xf numFmtId="0" fontId="0" fillId="0" borderId="0" xfId="0"/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0" fontId="6" fillId="0" borderId="0" xfId="2" applyFont="1" applyBorder="1" applyAlignment="1"/>
    <xf numFmtId="0" fontId="11" fillId="0" borderId="0" xfId="0" applyFont="1" applyFill="1" applyBorder="1" applyAlignment="1">
      <alignment vertical="top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164" fontId="14" fillId="3" borderId="11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/>
    <xf numFmtId="4" fontId="13" fillId="0" borderId="12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vertical="center"/>
    </xf>
    <xf numFmtId="0" fontId="8" fillId="0" borderId="16" xfId="2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18" xfId="0" applyFont="1" applyFill="1" applyBorder="1" applyAlignment="1">
      <alignment horizontal="center" wrapText="1"/>
    </xf>
    <xf numFmtId="165" fontId="15" fillId="0" borderId="19" xfId="1" applyFont="1" applyFill="1" applyBorder="1" applyAlignment="1">
      <alignment horizontal="right" vertical="center"/>
    </xf>
    <xf numFmtId="166" fontId="9" fillId="0" borderId="20" xfId="0" applyNumberFormat="1" applyFont="1" applyFill="1" applyBorder="1"/>
    <xf numFmtId="166" fontId="9" fillId="0" borderId="21" xfId="0" applyNumberFormat="1" applyFont="1" applyFill="1" applyBorder="1"/>
    <xf numFmtId="0" fontId="9" fillId="0" borderId="2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vertical="top" wrapText="1"/>
    </xf>
    <xf numFmtId="166" fontId="16" fillId="4" borderId="7" xfId="0" applyNumberFormat="1" applyFont="1" applyFill="1" applyBorder="1"/>
    <xf numFmtId="4" fontId="13" fillId="0" borderId="17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vertical="center"/>
    </xf>
    <xf numFmtId="4" fontId="9" fillId="0" borderId="27" xfId="2" applyNumberFormat="1" applyFont="1" applyFill="1" applyBorder="1" applyAlignment="1">
      <alignment vertical="center"/>
    </xf>
    <xf numFmtId="165" fontId="9" fillId="0" borderId="19" xfId="1" applyFont="1" applyFill="1" applyBorder="1"/>
    <xf numFmtId="165" fontId="9" fillId="5" borderId="19" xfId="1" applyFont="1" applyFill="1" applyBorder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wrapText="1"/>
    </xf>
    <xf numFmtId="165" fontId="9" fillId="0" borderId="19" xfId="1" applyFont="1" applyFill="1" applyBorder="1" applyAlignment="1">
      <alignment horizontal="right" vertical="center"/>
    </xf>
    <xf numFmtId="166" fontId="9" fillId="0" borderId="0" xfId="0" applyNumberFormat="1" applyFont="1"/>
    <xf numFmtId="166" fontId="17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4" fontId="13" fillId="0" borderId="24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left" vertical="center" wrapText="1"/>
    </xf>
    <xf numFmtId="166" fontId="16" fillId="0" borderId="11" xfId="0" applyNumberFormat="1" applyFont="1" applyBorder="1"/>
    <xf numFmtId="0" fontId="9" fillId="0" borderId="22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wrapText="1"/>
    </xf>
    <xf numFmtId="166" fontId="9" fillId="0" borderId="20" xfId="0" applyNumberFormat="1" applyFont="1" applyBorder="1"/>
    <xf numFmtId="166" fontId="9" fillId="0" borderId="21" xfId="0" applyNumberFormat="1" applyFont="1" applyBorder="1"/>
    <xf numFmtId="0" fontId="9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top" wrapText="1"/>
    </xf>
    <xf numFmtId="0" fontId="9" fillId="0" borderId="19" xfId="0" applyFont="1" applyBorder="1" applyAlignment="1">
      <alignment vertical="top" wrapText="1"/>
    </xf>
    <xf numFmtId="0" fontId="9" fillId="0" borderId="26" xfId="0" applyFont="1" applyBorder="1" applyAlignment="1">
      <alignment horizontal="center" vertical="center" wrapText="1"/>
    </xf>
    <xf numFmtId="166" fontId="9" fillId="0" borderId="25" xfId="0" applyNumberFormat="1" applyFont="1" applyBorder="1" applyAlignment="1">
      <alignment vertical="center"/>
    </xf>
    <xf numFmtId="166" fontId="9" fillId="0" borderId="21" xfId="0" applyNumberFormat="1" applyFont="1" applyBorder="1" applyAlignment="1">
      <alignment vertical="center"/>
    </xf>
    <xf numFmtId="0" fontId="9" fillId="0" borderId="29" xfId="0" applyFont="1" applyBorder="1" applyAlignment="1">
      <alignment horizontal="center" vertical="top" wrapText="1"/>
    </xf>
    <xf numFmtId="0" fontId="9" fillId="0" borderId="26" xfId="0" applyFont="1" applyBorder="1" applyAlignment="1">
      <alignment vertical="top" wrapText="1"/>
    </xf>
    <xf numFmtId="0" fontId="9" fillId="0" borderId="26" xfId="0" applyFont="1" applyBorder="1" applyAlignment="1">
      <alignment horizontal="center" wrapText="1"/>
    </xf>
    <xf numFmtId="165" fontId="15" fillId="0" borderId="26" xfId="1" applyFont="1" applyFill="1" applyBorder="1" applyAlignment="1">
      <alignment horizontal="right" vertical="center"/>
    </xf>
    <xf numFmtId="166" fontId="9" fillId="0" borderId="26" xfId="0" applyNumberFormat="1" applyFont="1" applyBorder="1"/>
    <xf numFmtId="4" fontId="13" fillId="0" borderId="25" xfId="0" applyNumberFormat="1" applyFont="1" applyBorder="1" applyAlignment="1">
      <alignment horizontal="right" vertical="center" wrapText="1"/>
    </xf>
    <xf numFmtId="4" fontId="13" fillId="0" borderId="25" xfId="0" applyNumberFormat="1" applyFont="1" applyBorder="1" applyAlignment="1">
      <alignment horizontal="left" vertical="center" wrapText="1"/>
    </xf>
    <xf numFmtId="4" fontId="13" fillId="0" borderId="27" xfId="0" applyNumberFormat="1" applyFont="1" applyBorder="1" applyAlignment="1">
      <alignment horizontal="right" vertical="center" wrapText="1"/>
    </xf>
    <xf numFmtId="4" fontId="15" fillId="0" borderId="26" xfId="0" applyNumberFormat="1" applyFont="1" applyBorder="1" applyAlignment="1">
      <alignment horizontal="left" vertical="center" wrapText="1"/>
    </xf>
    <xf numFmtId="166" fontId="9" fillId="0" borderId="30" xfId="0" applyNumberFormat="1" applyFont="1" applyBorder="1"/>
    <xf numFmtId="4" fontId="13" fillId="0" borderId="17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vertical="center"/>
    </xf>
    <xf numFmtId="4" fontId="8" fillId="0" borderId="31" xfId="2" applyNumberFormat="1" applyFont="1" applyBorder="1" applyAlignment="1">
      <alignment vertical="center"/>
    </xf>
    <xf numFmtId="4" fontId="15" fillId="0" borderId="19" xfId="0" applyNumberFormat="1" applyFont="1" applyBorder="1" applyAlignment="1">
      <alignment horizontal="center" vertical="center"/>
    </xf>
    <xf numFmtId="4" fontId="15" fillId="0" borderId="19" xfId="0" applyNumberFormat="1" applyFont="1" applyBorder="1" applyAlignment="1">
      <alignment horizontal="right" vertical="center"/>
    </xf>
    <xf numFmtId="4" fontId="9" fillId="0" borderId="26" xfId="2" applyNumberFormat="1" applyFont="1" applyBorder="1" applyAlignment="1">
      <alignment vertical="center"/>
    </xf>
    <xf numFmtId="4" fontId="9" fillId="0" borderId="27" xfId="2" applyNumberFormat="1" applyFont="1" applyBorder="1" applyAlignment="1">
      <alignment vertical="center"/>
    </xf>
    <xf numFmtId="0" fontId="9" fillId="0" borderId="0" xfId="0" applyFont="1" applyFill="1" applyBorder="1"/>
    <xf numFmtId="166" fontId="4" fillId="0" borderId="0" xfId="0" applyNumberFormat="1" applyFont="1"/>
    <xf numFmtId="4" fontId="13" fillId="0" borderId="32" xfId="0" applyNumberFormat="1" applyFont="1" applyBorder="1" applyAlignment="1">
      <alignment horizontal="center" vertical="center"/>
    </xf>
    <xf numFmtId="4" fontId="13" fillId="0" borderId="33" xfId="0" applyNumberFormat="1" applyFont="1" applyBorder="1" applyAlignment="1">
      <alignment vertical="center"/>
    </xf>
    <xf numFmtId="166" fontId="9" fillId="0" borderId="34" xfId="0" applyNumberFormat="1" applyFont="1" applyBorder="1"/>
    <xf numFmtId="4" fontId="4" fillId="0" borderId="0" xfId="0" applyNumberFormat="1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5" fillId="0" borderId="18" xfId="1" applyFont="1" applyFill="1" applyBorder="1" applyAlignment="1">
      <alignment horizontal="right" vertical="center"/>
    </xf>
    <xf numFmtId="167" fontId="0" fillId="0" borderId="19" xfId="0" applyNumberFormat="1" applyFont="1" applyBorder="1" applyAlignment="1">
      <alignment horizontal="center"/>
    </xf>
    <xf numFmtId="167" fontId="19" fillId="0" borderId="19" xfId="0" applyNumberFormat="1" applyFont="1" applyBorder="1" applyAlignment="1">
      <alignment horizontal="right"/>
    </xf>
    <xf numFmtId="167" fontId="2" fillId="0" borderId="19" xfId="0" applyNumberFormat="1" applyFont="1" applyBorder="1" applyAlignment="1">
      <alignment horizontal="right"/>
    </xf>
    <xf numFmtId="0" fontId="19" fillId="0" borderId="19" xfId="0" applyFont="1" applyBorder="1" applyAlignment="1">
      <alignment horizontal="right"/>
    </xf>
    <xf numFmtId="167" fontId="19" fillId="0" borderId="19" xfId="0" applyNumberFormat="1" applyFont="1" applyBorder="1" applyAlignment="1">
      <alignment horizontal="right" wrapText="1"/>
    </xf>
    <xf numFmtId="4" fontId="15" fillId="0" borderId="26" xfId="0" applyNumberFormat="1" applyFont="1" applyFill="1" applyBorder="1" applyAlignment="1">
      <alignment horizontal="center" vertical="center"/>
    </xf>
    <xf numFmtId="4" fontId="15" fillId="0" borderId="25" xfId="0" applyNumberFormat="1" applyFont="1" applyFill="1" applyBorder="1" applyAlignment="1">
      <alignment horizontal="center" vertical="center"/>
    </xf>
    <xf numFmtId="4" fontId="13" fillId="0" borderId="24" xfId="0" applyNumberFormat="1" applyFont="1" applyBorder="1" applyAlignment="1">
      <alignment horizontal="right" vertical="center" wrapText="1"/>
    </xf>
    <xf numFmtId="4" fontId="13" fillId="0" borderId="25" xfId="0" applyNumberFormat="1" applyFont="1" applyBorder="1" applyAlignment="1">
      <alignment horizontal="right" vertical="center" wrapText="1"/>
    </xf>
    <xf numFmtId="4" fontId="15" fillId="0" borderId="26" xfId="0" applyNumberFormat="1" applyFont="1" applyBorder="1" applyAlignment="1">
      <alignment horizontal="center" vertical="center"/>
    </xf>
    <xf numFmtId="4" fontId="15" fillId="0" borderId="25" xfId="0" applyNumberFormat="1" applyFont="1" applyBorder="1" applyAlignment="1">
      <alignment horizontal="center" vertical="center"/>
    </xf>
    <xf numFmtId="4" fontId="15" fillId="0" borderId="28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/>
    </xf>
    <xf numFmtId="4" fontId="15" fillId="0" borderId="15" xfId="0" applyNumberFormat="1" applyFont="1" applyFill="1" applyBorder="1" applyAlignment="1">
      <alignment horizontal="center" vertical="center"/>
    </xf>
    <xf numFmtId="4" fontId="13" fillId="0" borderId="24" xfId="0" applyNumberFormat="1" applyFont="1" applyFill="1" applyBorder="1" applyAlignment="1">
      <alignment horizontal="right" vertical="center" wrapText="1"/>
    </xf>
    <xf numFmtId="4" fontId="13" fillId="0" borderId="25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4" fontId="13" fillId="0" borderId="25" xfId="0" applyNumberFormat="1" applyFont="1" applyBorder="1" applyAlignment="1">
      <alignment horizontal="center" vertical="center" wrapText="1"/>
    </xf>
    <xf numFmtId="4" fontId="13" fillId="0" borderId="28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4" fontId="13" fillId="0" borderId="26" xfId="0" applyNumberFormat="1" applyFont="1" applyBorder="1" applyAlignment="1">
      <alignment horizontal="left" vertical="center"/>
    </xf>
    <xf numFmtId="4" fontId="13" fillId="0" borderId="25" xfId="0" applyNumberFormat="1" applyFont="1" applyBorder="1" applyAlignment="1">
      <alignment horizontal="left" vertical="center"/>
    </xf>
    <xf numFmtId="4" fontId="13" fillId="0" borderId="28" xfId="0" applyNumberFormat="1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 xr:uid="{01CC068E-80BF-4D51-8AA7-B9FA2476BC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501351</xdr:colOff>
      <xdr:row>3</xdr:row>
      <xdr:rowOff>99060</xdr:rowOff>
    </xdr:from>
    <xdr:to>
      <xdr:col>7</xdr:col>
      <xdr:colOff>882476</xdr:colOff>
      <xdr:row>8</xdr:row>
      <xdr:rowOff>167640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5E8227-C1B8-4F43-B7FB-BF853035D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076" y="670560"/>
          <a:ext cx="1914650" cy="1011555"/>
        </a:xfrm>
        <a:prstGeom prst="rect">
          <a:avLst/>
        </a:prstGeom>
      </xdr:spPr>
    </xdr:pic>
    <xdr:clientData/>
  </xdr:twoCellAnchor>
  <xdr:twoCellAnchor editAs="oneCell">
    <xdr:from>
      <xdr:col>3</xdr:col>
      <xdr:colOff>4027004</xdr:colOff>
      <xdr:row>3</xdr:row>
      <xdr:rowOff>64126</xdr:rowOff>
    </xdr:from>
    <xdr:to>
      <xdr:col>5</xdr:col>
      <xdr:colOff>396240</xdr:colOff>
      <xdr:row>8</xdr:row>
      <xdr:rowOff>172688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DC91F6-A836-41DF-A01D-E20E4B0F1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5654" y="635626"/>
          <a:ext cx="1541311" cy="1051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501351</xdr:colOff>
      <xdr:row>3</xdr:row>
      <xdr:rowOff>99060</xdr:rowOff>
    </xdr:from>
    <xdr:to>
      <xdr:col>7</xdr:col>
      <xdr:colOff>882476</xdr:colOff>
      <xdr:row>8</xdr:row>
      <xdr:rowOff>167640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417EC7-CE19-4F8C-98F1-D2F89C776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076" y="670560"/>
          <a:ext cx="1914650" cy="1011555"/>
        </a:xfrm>
        <a:prstGeom prst="rect">
          <a:avLst/>
        </a:prstGeom>
      </xdr:spPr>
    </xdr:pic>
    <xdr:clientData/>
  </xdr:twoCellAnchor>
  <xdr:twoCellAnchor editAs="oneCell">
    <xdr:from>
      <xdr:col>3</xdr:col>
      <xdr:colOff>4027004</xdr:colOff>
      <xdr:row>3</xdr:row>
      <xdr:rowOff>64126</xdr:rowOff>
    </xdr:from>
    <xdr:to>
      <xdr:col>5</xdr:col>
      <xdr:colOff>396240</xdr:colOff>
      <xdr:row>8</xdr:row>
      <xdr:rowOff>172688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5734A3-04CC-4AAF-AC49-B3CF8B4F0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5654" y="635626"/>
          <a:ext cx="1541311" cy="1051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501351</xdr:colOff>
      <xdr:row>3</xdr:row>
      <xdr:rowOff>99060</xdr:rowOff>
    </xdr:from>
    <xdr:to>
      <xdr:col>7</xdr:col>
      <xdr:colOff>882476</xdr:colOff>
      <xdr:row>8</xdr:row>
      <xdr:rowOff>167640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2336CD-324D-404F-B0D7-F59D236C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076" y="670560"/>
          <a:ext cx="1914650" cy="1011555"/>
        </a:xfrm>
        <a:prstGeom prst="rect">
          <a:avLst/>
        </a:prstGeom>
      </xdr:spPr>
    </xdr:pic>
    <xdr:clientData/>
  </xdr:twoCellAnchor>
  <xdr:twoCellAnchor editAs="oneCell">
    <xdr:from>
      <xdr:col>3</xdr:col>
      <xdr:colOff>4027004</xdr:colOff>
      <xdr:row>3</xdr:row>
      <xdr:rowOff>64126</xdr:rowOff>
    </xdr:from>
    <xdr:to>
      <xdr:col>5</xdr:col>
      <xdr:colOff>396240</xdr:colOff>
      <xdr:row>8</xdr:row>
      <xdr:rowOff>172688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33C56A-2071-4E8D-B8D5-C3230FA7C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5654" y="635626"/>
          <a:ext cx="1541311" cy="1051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laninternational-my.sharepoint.com/Consejo%20Auditorio%20Planilla/Documents%20and%20Settings/-/Escritorio/pres%20comedor%20san%20vicente/CUERPO%20BOMBEROS-ANDRES%20DE%20VE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datos\Auxdi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NO\Mis%20documentos\LICITACIONES\LICIT-2004\PALC-JUST-MACHALA-JUL-04\RESPALDO\PRESUPUESTO-PJ-MACHA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DATOS"/>
      <sheetName val="cuerpo bombero andres vera"/>
      <sheetName val="CIST. T-ELEV. F-SEP."/>
      <sheetName val="RESUMEN"/>
      <sheetName val="volumen"/>
      <sheetName val="Hoja1"/>
      <sheetName val="Hoja2"/>
      <sheetName val="Hoja3"/>
      <sheetName val="HH.MM.S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EO OK"/>
      <sheetName val="BACHEO NO"/>
      <sheetName val="LECTURAS"/>
      <sheetName val="CASA"/>
      <sheetName val="tasas"/>
      <sheetName val="VARIAS TASAS"/>
      <sheetName val="COOP 15 ABRIL"/>
      <sheetName val="pagos coop 15 abril"/>
      <sheetName val="SEGUROS"/>
      <sheetName val="TANQ"/>
      <sheetName val="SOBRANTE REAL"/>
      <sheetName val="CALDERO"/>
      <sheetName val="PEDIDO HERR"/>
      <sheetName val="DIESEL PRECIOS"/>
      <sheetName val="HH.MM.SS"/>
      <sheetName val="DOSIF MEZCLA"/>
      <sheetName val="CALENDARIO"/>
      <sheetName val="MATERIAL"/>
      <sheetName val="form 15 Apu"/>
      <sheetName val="Form16"/>
      <sheetName val="P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</sheetNames>
    <sheetDataSet>
      <sheetData sheetId="0">
        <row r="11">
          <cell r="B11" t="str">
            <v>A.01</v>
          </cell>
          <cell r="C11" t="str">
            <v>DERROCAMIENTO DE CONSTRUCCION EXISTENTE (ampliación)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8994-AE43-4734-A863-485B6EB7757A}">
  <dimension ref="B1:XEW41"/>
  <sheetViews>
    <sheetView view="pageBreakPreview" topLeftCell="A40" zoomScaleNormal="100" zoomScaleSheetLayoutView="100" workbookViewId="0">
      <selection activeCell="K32" sqref="K32"/>
    </sheetView>
  </sheetViews>
  <sheetFormatPr baseColWidth="10" defaultColWidth="15.7109375" defaultRowHeight="12.75" x14ac:dyDescent="0.25"/>
  <cols>
    <col min="1" max="1" width="2.140625" style="1" customWidth="1"/>
    <col min="2" max="2" width="7.28515625" style="1" customWidth="1"/>
    <col min="3" max="3" width="8.140625" style="1" hidden="1" customWidth="1"/>
    <col min="4" max="4" width="64.7109375" style="84" customWidth="1"/>
    <col min="5" max="6" width="12.85546875" style="84" customWidth="1"/>
    <col min="7" max="7" width="10.140625" style="84" bestFit="1" customWidth="1"/>
    <col min="8" max="8" width="14" style="85" customWidth="1"/>
    <col min="9" max="16384" width="15.7109375" style="1"/>
  </cols>
  <sheetData>
    <row r="1" spans="2:10 16377:16377" ht="15" customHeight="1" x14ac:dyDescent="0.25">
      <c r="B1" s="100" t="s">
        <v>0</v>
      </c>
      <c r="C1" s="100"/>
      <c r="D1" s="100"/>
      <c r="E1" s="100"/>
      <c r="F1" s="100"/>
      <c r="G1" s="100"/>
      <c r="H1" s="100"/>
    </row>
    <row r="2" spans="2:10 16377:16377" ht="15.75" customHeight="1" x14ac:dyDescent="0.25">
      <c r="B2" s="100"/>
      <c r="C2" s="100"/>
      <c r="D2" s="100"/>
      <c r="E2" s="100"/>
      <c r="F2" s="100"/>
      <c r="G2" s="100"/>
      <c r="H2" s="100"/>
    </row>
    <row r="3" spans="2:10 16377:16377" ht="14.45" customHeight="1" x14ac:dyDescent="0.25">
      <c r="B3" s="101" t="s">
        <v>1</v>
      </c>
      <c r="C3" s="101"/>
      <c r="D3" s="101"/>
      <c r="E3" s="2"/>
      <c r="F3" s="2"/>
      <c r="G3" s="2"/>
      <c r="H3" s="2"/>
    </row>
    <row r="4" spans="2:10 16377:16377" ht="14.45" customHeight="1" x14ac:dyDescent="0.25">
      <c r="B4" s="101"/>
      <c r="C4" s="101"/>
      <c r="D4" s="101"/>
      <c r="E4" s="3"/>
      <c r="F4" s="3"/>
      <c r="G4" s="3"/>
      <c r="H4" s="4"/>
    </row>
    <row r="5" spans="2:10 16377:16377" ht="15" x14ac:dyDescent="0.25">
      <c r="B5" s="5" t="s">
        <v>2</v>
      </c>
      <c r="C5" s="5"/>
      <c r="D5" s="6"/>
      <c r="E5" s="3"/>
      <c r="F5" s="3"/>
      <c r="G5" s="3"/>
      <c r="H5" s="4"/>
    </row>
    <row r="6" spans="2:10 16377:16377" ht="15" x14ac:dyDescent="0.25">
      <c r="B6" s="5" t="s">
        <v>3</v>
      </c>
      <c r="C6" s="5"/>
      <c r="D6" s="6"/>
      <c r="E6" s="3"/>
      <c r="F6" s="3"/>
      <c r="G6" s="3"/>
      <c r="H6" s="4"/>
    </row>
    <row r="7" spans="2:10 16377:16377" ht="15" x14ac:dyDescent="0.25">
      <c r="B7" s="5" t="s">
        <v>4</v>
      </c>
      <c r="C7" s="5"/>
      <c r="D7" s="6"/>
      <c r="E7" s="3"/>
      <c r="F7" s="3"/>
      <c r="G7" s="3"/>
      <c r="H7" s="4"/>
    </row>
    <row r="8" spans="2:10 16377:16377" ht="15" x14ac:dyDescent="0.25">
      <c r="B8" s="5" t="s">
        <v>5</v>
      </c>
      <c r="C8" s="5"/>
      <c r="D8" s="6"/>
      <c r="E8" s="3"/>
      <c r="F8" s="3"/>
      <c r="G8" s="3"/>
      <c r="H8" s="4"/>
    </row>
    <row r="9" spans="2:10 16377:16377" ht="15" x14ac:dyDescent="0.25">
      <c r="B9" s="5" t="s">
        <v>6</v>
      </c>
      <c r="C9" s="5"/>
      <c r="D9" s="6"/>
      <c r="E9" s="3"/>
      <c r="F9" s="3"/>
      <c r="G9" s="3"/>
      <c r="H9" s="4"/>
    </row>
    <row r="10" spans="2:10 16377:16377" ht="15" customHeight="1" thickBot="1" x14ac:dyDescent="0.3">
      <c r="B10" s="6"/>
      <c r="C10" s="6"/>
      <c r="D10" s="6"/>
      <c r="E10" s="6"/>
      <c r="F10" s="6"/>
      <c r="G10" s="6"/>
      <c r="H10" s="6"/>
    </row>
    <row r="11" spans="2:10 16377:16377" ht="16.5" thickBot="1" x14ac:dyDescent="0.3">
      <c r="B11" s="102" t="s">
        <v>7</v>
      </c>
      <c r="C11" s="103"/>
      <c r="D11" s="103"/>
      <c r="E11" s="103"/>
      <c r="F11" s="103"/>
      <c r="G11" s="103"/>
      <c r="H11" s="104"/>
    </row>
    <row r="12" spans="2:10 16377:16377" s="12" customFormat="1" ht="26.25" thickBot="1" x14ac:dyDescent="0.25">
      <c r="B12" s="7" t="s">
        <v>8</v>
      </c>
      <c r="C12" s="8" t="s">
        <v>9</v>
      </c>
      <c r="D12" s="8" t="s">
        <v>10</v>
      </c>
      <c r="E12" s="8" t="s">
        <v>11</v>
      </c>
      <c r="F12" s="9" t="s">
        <v>12</v>
      </c>
      <c r="G12" s="10" t="s">
        <v>13</v>
      </c>
      <c r="H12" s="11" t="s">
        <v>14</v>
      </c>
    </row>
    <row r="13" spans="2:10 16377:16377" s="12" customFormat="1" ht="15.75" thickBot="1" x14ac:dyDescent="0.25">
      <c r="B13" s="13"/>
      <c r="C13" s="14" t="s">
        <v>15</v>
      </c>
      <c r="D13" s="105" t="s">
        <v>128</v>
      </c>
      <c r="E13" s="106"/>
      <c r="F13" s="106"/>
      <c r="G13" s="106"/>
      <c r="H13" s="15">
        <f>H24+H30+H33</f>
        <v>0</v>
      </c>
      <c r="J13" s="16"/>
      <c r="XEW13" s="12">
        <f>SUM(A13:XEV13)</f>
        <v>0</v>
      </c>
    </row>
    <row r="14" spans="2:10 16377:16377" s="12" customFormat="1" ht="14.45" customHeight="1" x14ac:dyDescent="0.2">
      <c r="B14" s="17"/>
      <c r="C14" s="18" t="s">
        <v>17</v>
      </c>
      <c r="D14" s="19" t="s">
        <v>18</v>
      </c>
      <c r="E14" s="107"/>
      <c r="F14" s="108"/>
      <c r="G14" s="108"/>
      <c r="H14" s="20"/>
    </row>
    <row r="15" spans="2:10 16377:16377" s="12" customFormat="1" ht="13.5" customHeight="1" x14ac:dyDescent="0.2">
      <c r="B15" s="21">
        <v>1</v>
      </c>
      <c r="C15" s="22" t="s">
        <v>19</v>
      </c>
      <c r="D15" s="23" t="s">
        <v>20</v>
      </c>
      <c r="E15" s="24" t="s">
        <v>55</v>
      </c>
      <c r="F15" s="25">
        <v>220</v>
      </c>
      <c r="G15" s="26"/>
      <c r="H15" s="27">
        <f>ROUND(F15*G15,2)</f>
        <v>0</v>
      </c>
    </row>
    <row r="16" spans="2:10 16377:16377" s="12" customFormat="1" ht="13.5" customHeight="1" x14ac:dyDescent="0.2">
      <c r="B16" s="28">
        <v>2</v>
      </c>
      <c r="C16" s="22"/>
      <c r="D16" s="23" t="s">
        <v>22</v>
      </c>
      <c r="E16" s="24" t="s">
        <v>55</v>
      </c>
      <c r="F16" s="25">
        <v>67</v>
      </c>
      <c r="G16" s="26"/>
      <c r="H16" s="27">
        <f>ROUND(F16*G16,2)</f>
        <v>0</v>
      </c>
    </row>
    <row r="17" spans="2:10" s="12" customFormat="1" ht="13.5" customHeight="1" x14ac:dyDescent="0.2">
      <c r="B17" s="28">
        <v>3</v>
      </c>
      <c r="C17" s="22" t="s">
        <v>23</v>
      </c>
      <c r="D17" s="23" t="s">
        <v>24</v>
      </c>
      <c r="E17" s="24" t="s">
        <v>25</v>
      </c>
      <c r="F17" s="25">
        <v>19.3</v>
      </c>
      <c r="G17" s="26"/>
      <c r="H17" s="27">
        <f t="shared" ref="H17:H23" si="0">ROUND(F17*G17,2)</f>
        <v>0</v>
      </c>
    </row>
    <row r="18" spans="2:10" s="12" customFormat="1" ht="13.5" customHeight="1" x14ac:dyDescent="0.2">
      <c r="B18" s="28">
        <f t="shared" ref="B18:B22" si="1">+B17+1</f>
        <v>4</v>
      </c>
      <c r="C18" s="22" t="s">
        <v>26</v>
      </c>
      <c r="D18" s="23" t="s">
        <v>27</v>
      </c>
      <c r="E18" s="24" t="s">
        <v>25</v>
      </c>
      <c r="F18" s="25">
        <v>4.8</v>
      </c>
      <c r="G18" s="26"/>
      <c r="H18" s="27">
        <f t="shared" si="0"/>
        <v>0</v>
      </c>
    </row>
    <row r="19" spans="2:10" s="12" customFormat="1" ht="13.5" customHeight="1" x14ac:dyDescent="0.2">
      <c r="B19" s="21">
        <v>4</v>
      </c>
      <c r="C19" s="22" t="s">
        <v>28</v>
      </c>
      <c r="D19" s="23" t="s">
        <v>29</v>
      </c>
      <c r="E19" s="24" t="s">
        <v>25</v>
      </c>
      <c r="F19" s="25">
        <v>4</v>
      </c>
      <c r="G19" s="26"/>
      <c r="H19" s="27">
        <f t="shared" si="0"/>
        <v>0</v>
      </c>
    </row>
    <row r="20" spans="2:10" s="12" customFormat="1" ht="13.5" customHeight="1" x14ac:dyDescent="0.2">
      <c r="B20" s="28">
        <v>5</v>
      </c>
      <c r="C20" s="22" t="s">
        <v>30</v>
      </c>
      <c r="D20" s="23" t="s">
        <v>31</v>
      </c>
      <c r="E20" s="24" t="s">
        <v>25</v>
      </c>
      <c r="F20" s="25">
        <v>4.8</v>
      </c>
      <c r="G20" s="26"/>
      <c r="H20" s="27">
        <f t="shared" si="0"/>
        <v>0</v>
      </c>
    </row>
    <row r="21" spans="2:10" s="12" customFormat="1" ht="13.5" customHeight="1" x14ac:dyDescent="0.2">
      <c r="B21" s="28">
        <v>6</v>
      </c>
      <c r="C21" s="29"/>
      <c r="D21" s="30" t="s">
        <v>32</v>
      </c>
      <c r="E21" s="24" t="s">
        <v>25</v>
      </c>
      <c r="F21" s="25">
        <v>0.8</v>
      </c>
      <c r="G21" s="26"/>
      <c r="H21" s="27">
        <f t="shared" si="0"/>
        <v>0</v>
      </c>
    </row>
    <row r="22" spans="2:10" s="12" customFormat="1" ht="13.5" customHeight="1" x14ac:dyDescent="0.2">
      <c r="B22" s="28">
        <f t="shared" si="1"/>
        <v>7</v>
      </c>
      <c r="C22" s="29"/>
      <c r="D22" s="30" t="s">
        <v>33</v>
      </c>
      <c r="E22" s="24" t="s">
        <v>25</v>
      </c>
      <c r="F22" s="25">
        <v>4</v>
      </c>
      <c r="G22" s="26"/>
      <c r="H22" s="27">
        <f t="shared" si="0"/>
        <v>0</v>
      </c>
    </row>
    <row r="23" spans="2:10" s="12" customFormat="1" ht="13.5" customHeight="1" thickBot="1" x14ac:dyDescent="0.25">
      <c r="B23" s="21">
        <v>8</v>
      </c>
      <c r="C23" s="29"/>
      <c r="D23" s="30" t="s">
        <v>34</v>
      </c>
      <c r="E23" s="24" t="s">
        <v>25</v>
      </c>
      <c r="F23" s="25">
        <v>4.18</v>
      </c>
      <c r="G23" s="26"/>
      <c r="H23" s="27">
        <f t="shared" si="0"/>
        <v>0</v>
      </c>
    </row>
    <row r="24" spans="2:10" s="12" customFormat="1" ht="13.5" customHeight="1" thickBot="1" x14ac:dyDescent="0.25">
      <c r="B24" s="109" t="s">
        <v>36</v>
      </c>
      <c r="C24" s="110"/>
      <c r="D24" s="110"/>
      <c r="E24" s="110"/>
      <c r="F24" s="110"/>
      <c r="G24" s="110"/>
      <c r="H24" s="31">
        <f>SUM(H15:H23)</f>
        <v>0</v>
      </c>
    </row>
    <row r="25" spans="2:10" s="12" customFormat="1" ht="13.5" customHeight="1" x14ac:dyDescent="0.2">
      <c r="B25" s="32"/>
      <c r="C25" s="33" t="s">
        <v>37</v>
      </c>
      <c r="D25" s="34" t="s">
        <v>38</v>
      </c>
      <c r="E25" s="93"/>
      <c r="F25" s="94"/>
      <c r="G25" s="94"/>
      <c r="H25" s="35"/>
    </row>
    <row r="26" spans="2:10" s="12" customFormat="1" ht="13.5" customHeight="1" x14ac:dyDescent="0.2">
      <c r="B26" s="28">
        <v>9</v>
      </c>
      <c r="C26" s="22" t="s">
        <v>39</v>
      </c>
      <c r="D26" s="23" t="s">
        <v>110</v>
      </c>
      <c r="E26" s="24" t="s">
        <v>41</v>
      </c>
      <c r="F26" s="36">
        <v>1240</v>
      </c>
      <c r="G26" s="26"/>
      <c r="H26" s="27">
        <f t="shared" ref="H26:H29" si="2">ROUND(F26*G26,2)</f>
        <v>0</v>
      </c>
    </row>
    <row r="27" spans="2:10" s="12" customFormat="1" ht="13.5" customHeight="1" x14ac:dyDescent="0.2">
      <c r="B27" s="28">
        <v>10</v>
      </c>
      <c r="C27" s="22" t="s">
        <v>42</v>
      </c>
      <c r="D27" s="23" t="s">
        <v>43</v>
      </c>
      <c r="E27" s="24" t="s">
        <v>25</v>
      </c>
      <c r="F27" s="37">
        <v>4.62</v>
      </c>
      <c r="G27" s="26"/>
      <c r="H27" s="27">
        <f t="shared" si="2"/>
        <v>0</v>
      </c>
    </row>
    <row r="28" spans="2:10" s="12" customFormat="1" ht="13.5" customHeight="1" x14ac:dyDescent="0.2">
      <c r="B28" s="28">
        <f t="shared" ref="B28:B29" si="3">+B27+1</f>
        <v>11</v>
      </c>
      <c r="C28" s="22" t="s">
        <v>44</v>
      </c>
      <c r="D28" s="23" t="s">
        <v>45</v>
      </c>
      <c r="E28" s="24" t="s">
        <v>25</v>
      </c>
      <c r="F28" s="37">
        <v>5.45</v>
      </c>
      <c r="G28" s="26"/>
      <c r="H28" s="27">
        <f t="shared" si="2"/>
        <v>0</v>
      </c>
    </row>
    <row r="29" spans="2:10" s="12" customFormat="1" ht="13.5" customHeight="1" thickBot="1" x14ac:dyDescent="0.25">
      <c r="B29" s="21">
        <f t="shared" si="3"/>
        <v>12</v>
      </c>
      <c r="C29" s="38" t="s">
        <v>46</v>
      </c>
      <c r="D29" s="39" t="s">
        <v>47</v>
      </c>
      <c r="E29" s="40" t="s">
        <v>41</v>
      </c>
      <c r="F29" s="41">
        <v>1115.5999999999999</v>
      </c>
      <c r="G29" s="26"/>
      <c r="H29" s="27">
        <f t="shared" si="2"/>
        <v>0</v>
      </c>
    </row>
    <row r="30" spans="2:10" s="44" customFormat="1" ht="13.5" thickBot="1" x14ac:dyDescent="0.25">
      <c r="B30" s="95" t="s">
        <v>48</v>
      </c>
      <c r="C30" s="96"/>
      <c r="D30" s="96"/>
      <c r="E30" s="96"/>
      <c r="F30" s="96"/>
      <c r="G30" s="96"/>
      <c r="H30" s="31">
        <f>SUM(H26:H29)</f>
        <v>0</v>
      </c>
      <c r="I30" s="42"/>
      <c r="J30" s="43"/>
    </row>
    <row r="31" spans="2:10" s="44" customFormat="1" ht="13.5" customHeight="1" x14ac:dyDescent="0.2">
      <c r="B31" s="71"/>
      <c r="C31" s="72" t="s">
        <v>63</v>
      </c>
      <c r="D31" s="73" t="s">
        <v>64</v>
      </c>
      <c r="E31" s="97"/>
      <c r="F31" s="98"/>
      <c r="G31" s="99"/>
      <c r="H31" s="74"/>
      <c r="I31" s="42"/>
      <c r="J31" s="43"/>
    </row>
    <row r="32" spans="2:10" s="44" customFormat="1" ht="13.5" customHeight="1" thickBot="1" x14ac:dyDescent="0.25">
      <c r="B32" s="28">
        <v>13</v>
      </c>
      <c r="C32" s="50" t="s">
        <v>65</v>
      </c>
      <c r="D32" s="51" t="s">
        <v>129</v>
      </c>
      <c r="E32" s="52" t="s">
        <v>21</v>
      </c>
      <c r="F32" s="25">
        <v>415</v>
      </c>
      <c r="G32" s="53"/>
      <c r="H32" s="54">
        <f t="shared" ref="H32" si="4">ROUND(F32*G32,2)</f>
        <v>0</v>
      </c>
      <c r="I32" s="42"/>
      <c r="J32" s="43"/>
    </row>
    <row r="33" spans="2:10" s="44" customFormat="1" ht="13.5" thickBot="1" x14ac:dyDescent="0.25">
      <c r="B33" s="95" t="s">
        <v>48</v>
      </c>
      <c r="C33" s="96"/>
      <c r="D33" s="96"/>
      <c r="E33" s="96"/>
      <c r="F33" s="96"/>
      <c r="G33" s="96"/>
      <c r="H33" s="31">
        <f>SUM(H32)</f>
        <v>0</v>
      </c>
      <c r="I33" s="42"/>
      <c r="J33" s="43"/>
    </row>
    <row r="34" spans="2:10" x14ac:dyDescent="0.25">
      <c r="D34" s="1"/>
      <c r="E34" s="1"/>
      <c r="F34" s="1"/>
      <c r="G34" s="1"/>
      <c r="H34" s="1"/>
    </row>
    <row r="35" spans="2:10" ht="15" x14ac:dyDescent="0.25">
      <c r="B35" s="3"/>
      <c r="C35" s="3"/>
      <c r="D35" s="3"/>
      <c r="E35" s="89" t="s">
        <v>102</v>
      </c>
      <c r="F35" s="89"/>
      <c r="G35" s="89"/>
      <c r="H35" s="88">
        <f>H13</f>
        <v>0</v>
      </c>
    </row>
    <row r="36" spans="2:10" ht="15" x14ac:dyDescent="0.25">
      <c r="B36" s="3"/>
      <c r="C36" s="3"/>
      <c r="D36" s="3"/>
      <c r="E36" s="91" t="s">
        <v>103</v>
      </c>
      <c r="F36" s="91"/>
      <c r="G36" s="91"/>
      <c r="H36" s="88">
        <f>H35*20%</f>
        <v>0</v>
      </c>
    </row>
    <row r="37" spans="2:10" ht="15" x14ac:dyDescent="0.25">
      <c r="B37" s="3"/>
      <c r="C37" s="3"/>
      <c r="D37" s="3"/>
      <c r="E37" s="92" t="s">
        <v>104</v>
      </c>
      <c r="F37" s="92"/>
      <c r="G37" s="92"/>
      <c r="H37" s="88">
        <f>H35*3%</f>
        <v>0</v>
      </c>
    </row>
    <row r="38" spans="2:10" ht="15" x14ac:dyDescent="0.25">
      <c r="B38" s="3"/>
      <c r="C38" s="3"/>
      <c r="D38" s="3"/>
      <c r="E38" s="89" t="s">
        <v>105</v>
      </c>
      <c r="F38" s="89"/>
      <c r="G38" s="89"/>
      <c r="H38" s="88">
        <f>H35*5%</f>
        <v>0</v>
      </c>
    </row>
    <row r="39" spans="2:10" ht="15" x14ac:dyDescent="0.25">
      <c r="B39" s="3"/>
      <c r="C39" s="3"/>
      <c r="D39" s="86"/>
      <c r="E39" s="89" t="s">
        <v>106</v>
      </c>
      <c r="F39" s="89"/>
      <c r="G39" s="89"/>
      <c r="H39" s="88">
        <f>SUM(H35:H38)</f>
        <v>0</v>
      </c>
    </row>
    <row r="40" spans="2:10" ht="15" x14ac:dyDescent="0.25">
      <c r="B40" s="3"/>
      <c r="C40" s="3"/>
      <c r="D40" s="86"/>
      <c r="E40" s="89" t="s">
        <v>107</v>
      </c>
      <c r="F40" s="89"/>
      <c r="G40" s="89"/>
      <c r="H40" s="88">
        <f>H39*12%</f>
        <v>0</v>
      </c>
    </row>
    <row r="41" spans="2:10" ht="15" x14ac:dyDescent="0.25">
      <c r="B41" s="3"/>
      <c r="C41" s="3"/>
      <c r="D41" s="86"/>
      <c r="E41" s="90" t="s">
        <v>108</v>
      </c>
      <c r="F41" s="90"/>
      <c r="G41" s="90"/>
      <c r="H41" s="88">
        <f>H40*12%</f>
        <v>0</v>
      </c>
    </row>
  </sheetData>
  <mergeCells count="17">
    <mergeCell ref="E25:G25"/>
    <mergeCell ref="B30:G30"/>
    <mergeCell ref="E31:G31"/>
    <mergeCell ref="B33:G33"/>
    <mergeCell ref="B1:H2"/>
    <mergeCell ref="B3:D4"/>
    <mergeCell ref="B11:H11"/>
    <mergeCell ref="D13:G13"/>
    <mergeCell ref="E14:G14"/>
    <mergeCell ref="B24:G24"/>
    <mergeCell ref="E40:G40"/>
    <mergeCell ref="E41:G41"/>
    <mergeCell ref="E35:G35"/>
    <mergeCell ref="E36:G36"/>
    <mergeCell ref="E37:G37"/>
    <mergeCell ref="E38:G38"/>
    <mergeCell ref="E39:G39"/>
  </mergeCells>
  <pageMargins left="0.78740157480314965" right="0.39370078740157483" top="0.39370078740157483" bottom="0.39370078740157483" header="0.31496062992125984" footer="0.31496062992125984"/>
  <pageSetup paperSize="9" scale="70" fitToWidth="0" fitToHeight="0" orientation="portrait" horizontalDpi="4294967292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E7CB-8D22-42C4-8276-8E3E9BB132F6}">
  <dimension ref="B1:XEW76"/>
  <sheetViews>
    <sheetView tabSelected="1" view="pageBreakPreview" topLeftCell="A25" zoomScaleNormal="100" zoomScaleSheetLayoutView="100" workbookViewId="0">
      <selection activeCell="I87" sqref="I87"/>
    </sheetView>
  </sheetViews>
  <sheetFormatPr baseColWidth="10" defaultColWidth="15.7109375" defaultRowHeight="12.75" x14ac:dyDescent="0.25"/>
  <cols>
    <col min="1" max="1" width="2.140625" style="1" customWidth="1"/>
    <col min="2" max="2" width="7.28515625" style="1" customWidth="1"/>
    <col min="3" max="3" width="8.140625" style="1" hidden="1" customWidth="1"/>
    <col min="4" max="4" width="64.7109375" style="84" customWidth="1"/>
    <col min="5" max="6" width="12.85546875" style="84" customWidth="1"/>
    <col min="7" max="7" width="10.140625" style="84" bestFit="1" customWidth="1"/>
    <col min="8" max="8" width="14" style="85" customWidth="1"/>
    <col min="9" max="16384" width="15.7109375" style="1"/>
  </cols>
  <sheetData>
    <row r="1" spans="2:10 16377:16377" ht="15" customHeight="1" x14ac:dyDescent="0.25">
      <c r="B1" s="100" t="s">
        <v>0</v>
      </c>
      <c r="C1" s="100"/>
      <c r="D1" s="100"/>
      <c r="E1" s="100"/>
      <c r="F1" s="100"/>
      <c r="G1" s="100"/>
      <c r="H1" s="100"/>
    </row>
    <row r="2" spans="2:10 16377:16377" ht="15.75" customHeight="1" x14ac:dyDescent="0.25">
      <c r="B2" s="100"/>
      <c r="C2" s="100"/>
      <c r="D2" s="100"/>
      <c r="E2" s="100"/>
      <c r="F2" s="100"/>
      <c r="G2" s="100"/>
      <c r="H2" s="100"/>
    </row>
    <row r="3" spans="2:10 16377:16377" ht="14.45" customHeight="1" x14ac:dyDescent="0.25">
      <c r="B3" s="101" t="s">
        <v>1</v>
      </c>
      <c r="C3" s="101"/>
      <c r="D3" s="101"/>
      <c r="E3" s="2"/>
      <c r="F3" s="2"/>
      <c r="G3" s="2"/>
      <c r="H3" s="2"/>
    </row>
    <row r="4" spans="2:10 16377:16377" ht="14.45" customHeight="1" x14ac:dyDescent="0.25">
      <c r="B4" s="101"/>
      <c r="C4" s="101"/>
      <c r="D4" s="101"/>
      <c r="E4" s="3"/>
      <c r="F4" s="3"/>
      <c r="G4" s="3"/>
      <c r="H4" s="4"/>
    </row>
    <row r="5" spans="2:10 16377:16377" ht="15" x14ac:dyDescent="0.25">
      <c r="B5" s="5" t="s">
        <v>2</v>
      </c>
      <c r="C5" s="5"/>
      <c r="D5" s="6"/>
      <c r="E5" s="3"/>
      <c r="F5" s="3"/>
      <c r="G5" s="3"/>
      <c r="H5" s="4"/>
    </row>
    <row r="6" spans="2:10 16377:16377" ht="15" x14ac:dyDescent="0.25">
      <c r="B6" s="5" t="s">
        <v>3</v>
      </c>
      <c r="C6" s="5"/>
      <c r="D6" s="6"/>
      <c r="E6" s="3"/>
      <c r="F6" s="3"/>
      <c r="G6" s="3"/>
      <c r="H6" s="4"/>
    </row>
    <row r="7" spans="2:10 16377:16377" ht="15" x14ac:dyDescent="0.25">
      <c r="B7" s="5" t="s">
        <v>4</v>
      </c>
      <c r="C7" s="5"/>
      <c r="D7" s="6"/>
      <c r="E7" s="3"/>
      <c r="F7" s="3"/>
      <c r="G7" s="3"/>
      <c r="H7" s="4"/>
    </row>
    <row r="8" spans="2:10 16377:16377" ht="15" x14ac:dyDescent="0.25">
      <c r="B8" s="5" t="s">
        <v>5</v>
      </c>
      <c r="C8" s="5"/>
      <c r="D8" s="6"/>
      <c r="E8" s="3"/>
      <c r="F8" s="3"/>
      <c r="G8" s="3"/>
      <c r="H8" s="4"/>
    </row>
    <row r="9" spans="2:10 16377:16377" ht="15" x14ac:dyDescent="0.25">
      <c r="B9" s="5" t="s">
        <v>6</v>
      </c>
      <c r="C9" s="5"/>
      <c r="D9" s="6"/>
      <c r="E9" s="3"/>
      <c r="F9" s="3"/>
      <c r="G9" s="3"/>
      <c r="H9" s="4"/>
    </row>
    <row r="10" spans="2:10 16377:16377" ht="15" customHeight="1" thickBot="1" x14ac:dyDescent="0.3">
      <c r="B10" s="6"/>
      <c r="C10" s="6"/>
      <c r="D10" s="6"/>
      <c r="E10" s="6"/>
      <c r="F10" s="6"/>
      <c r="G10" s="6"/>
      <c r="H10" s="6"/>
    </row>
    <row r="11" spans="2:10 16377:16377" ht="16.5" thickBot="1" x14ac:dyDescent="0.3">
      <c r="B11" s="102" t="s">
        <v>7</v>
      </c>
      <c r="C11" s="103"/>
      <c r="D11" s="103"/>
      <c r="E11" s="103"/>
      <c r="F11" s="103"/>
      <c r="G11" s="103"/>
      <c r="H11" s="104"/>
    </row>
    <row r="12" spans="2:10 16377:16377" s="12" customFormat="1" ht="26.25" thickBot="1" x14ac:dyDescent="0.25">
      <c r="B12" s="7" t="s">
        <v>8</v>
      </c>
      <c r="C12" s="8" t="s">
        <v>9</v>
      </c>
      <c r="D12" s="8" t="s">
        <v>10</v>
      </c>
      <c r="E12" s="8" t="s">
        <v>11</v>
      </c>
      <c r="F12" s="9" t="s">
        <v>12</v>
      </c>
      <c r="G12" s="10" t="s">
        <v>13</v>
      </c>
      <c r="H12" s="11" t="s">
        <v>14</v>
      </c>
    </row>
    <row r="13" spans="2:10 16377:16377" s="12" customFormat="1" ht="15.75" thickBot="1" x14ac:dyDescent="0.25">
      <c r="B13" s="13"/>
      <c r="C13" s="14" t="s">
        <v>15</v>
      </c>
      <c r="D13" s="105" t="s">
        <v>16</v>
      </c>
      <c r="E13" s="106"/>
      <c r="F13" s="106"/>
      <c r="G13" s="106"/>
      <c r="H13" s="15">
        <f>H25+H31+H38+H42+H52+H57+H68</f>
        <v>0</v>
      </c>
      <c r="J13" s="16"/>
      <c r="XEW13" s="12">
        <f>SUM(A13:XEV13)</f>
        <v>0</v>
      </c>
    </row>
    <row r="14" spans="2:10 16377:16377" s="12" customFormat="1" ht="14.45" customHeight="1" x14ac:dyDescent="0.2">
      <c r="B14" s="17"/>
      <c r="C14" s="18" t="s">
        <v>17</v>
      </c>
      <c r="D14" s="19" t="s">
        <v>18</v>
      </c>
      <c r="E14" s="107"/>
      <c r="F14" s="108"/>
      <c r="G14" s="108"/>
      <c r="H14" s="20"/>
    </row>
    <row r="15" spans="2:10 16377:16377" s="12" customFormat="1" ht="13.5" customHeight="1" x14ac:dyDescent="0.2">
      <c r="B15" s="21">
        <v>1</v>
      </c>
      <c r="C15" s="22" t="s">
        <v>19</v>
      </c>
      <c r="D15" s="23" t="s">
        <v>20</v>
      </c>
      <c r="E15" s="24" t="s">
        <v>21</v>
      </c>
      <c r="F15" s="25">
        <v>230</v>
      </c>
      <c r="G15" s="26"/>
      <c r="H15" s="27">
        <f>ROUND(F15*G15,2)</f>
        <v>0</v>
      </c>
    </row>
    <row r="16" spans="2:10 16377:16377" s="12" customFormat="1" ht="13.5" customHeight="1" x14ac:dyDescent="0.2">
      <c r="B16" s="28">
        <v>2</v>
      </c>
      <c r="C16" s="22"/>
      <c r="D16" s="23" t="s">
        <v>22</v>
      </c>
      <c r="E16" s="24" t="s">
        <v>21</v>
      </c>
      <c r="F16" s="25">
        <v>230</v>
      </c>
      <c r="G16" s="26"/>
      <c r="H16" s="27">
        <f>ROUND(F16*G16,2)</f>
        <v>0</v>
      </c>
    </row>
    <row r="17" spans="2:10" s="12" customFormat="1" ht="13.5" customHeight="1" x14ac:dyDescent="0.2">
      <c r="B17" s="28">
        <v>3</v>
      </c>
      <c r="C17" s="22" t="s">
        <v>23</v>
      </c>
      <c r="D17" s="23" t="s">
        <v>24</v>
      </c>
      <c r="E17" s="24" t="s">
        <v>25</v>
      </c>
      <c r="F17" s="25">
        <v>23.85</v>
      </c>
      <c r="G17" s="26"/>
      <c r="H17" s="27">
        <f t="shared" ref="H17:H24" si="0">ROUND(F17*G17,2)</f>
        <v>0</v>
      </c>
    </row>
    <row r="18" spans="2:10" s="12" customFormat="1" ht="13.5" customHeight="1" x14ac:dyDescent="0.2">
      <c r="B18" s="28">
        <f t="shared" ref="B18" si="1">+B17+1</f>
        <v>4</v>
      </c>
      <c r="C18" s="22" t="s">
        <v>26</v>
      </c>
      <c r="D18" s="23" t="s">
        <v>27</v>
      </c>
      <c r="E18" s="24" t="s">
        <v>25</v>
      </c>
      <c r="F18" s="25">
        <v>5.04</v>
      </c>
      <c r="G18" s="26"/>
      <c r="H18" s="27">
        <f t="shared" si="0"/>
        <v>0</v>
      </c>
    </row>
    <row r="19" spans="2:10" s="12" customFormat="1" ht="13.5" customHeight="1" x14ac:dyDescent="0.2">
      <c r="B19" s="21">
        <v>5</v>
      </c>
      <c r="C19" s="22" t="s">
        <v>28</v>
      </c>
      <c r="D19" s="23" t="s">
        <v>29</v>
      </c>
      <c r="E19" s="24" t="s">
        <v>25</v>
      </c>
      <c r="F19" s="25">
        <v>2.15</v>
      </c>
      <c r="G19" s="26"/>
      <c r="H19" s="27">
        <f t="shared" si="0"/>
        <v>0</v>
      </c>
    </row>
    <row r="20" spans="2:10" s="12" customFormat="1" ht="13.5" customHeight="1" x14ac:dyDescent="0.2">
      <c r="B20" s="28">
        <v>6</v>
      </c>
      <c r="C20" s="22" t="s">
        <v>30</v>
      </c>
      <c r="D20" s="23" t="s">
        <v>31</v>
      </c>
      <c r="E20" s="24" t="s">
        <v>25</v>
      </c>
      <c r="F20" s="25">
        <v>2.6</v>
      </c>
      <c r="G20" s="26"/>
      <c r="H20" s="27">
        <f t="shared" si="0"/>
        <v>0</v>
      </c>
    </row>
    <row r="21" spans="2:10" s="12" customFormat="1" ht="13.5" customHeight="1" x14ac:dyDescent="0.2">
      <c r="B21" s="28">
        <v>7</v>
      </c>
      <c r="C21" s="29"/>
      <c r="D21" s="30" t="s">
        <v>32</v>
      </c>
      <c r="E21" s="24" t="s">
        <v>25</v>
      </c>
      <c r="F21" s="25">
        <v>0.45</v>
      </c>
      <c r="G21" s="26"/>
      <c r="H21" s="27">
        <f t="shared" si="0"/>
        <v>0</v>
      </c>
    </row>
    <row r="22" spans="2:10" s="12" customFormat="1" ht="13.5" customHeight="1" x14ac:dyDescent="0.2">
      <c r="B22" s="28">
        <v>8</v>
      </c>
      <c r="C22" s="29"/>
      <c r="D22" s="30" t="s">
        <v>33</v>
      </c>
      <c r="E22" s="24" t="s">
        <v>25</v>
      </c>
      <c r="F22" s="25">
        <v>3.21</v>
      </c>
      <c r="G22" s="26"/>
      <c r="H22" s="27">
        <f t="shared" si="0"/>
        <v>0</v>
      </c>
    </row>
    <row r="23" spans="2:10" s="12" customFormat="1" ht="13.5" customHeight="1" x14ac:dyDescent="0.2">
      <c r="B23" s="21">
        <v>9</v>
      </c>
      <c r="C23" s="29"/>
      <c r="D23" s="30" t="s">
        <v>34</v>
      </c>
      <c r="E23" s="24" t="s">
        <v>25</v>
      </c>
      <c r="F23" s="25">
        <v>2.59</v>
      </c>
      <c r="G23" s="26"/>
      <c r="H23" s="27">
        <f t="shared" si="0"/>
        <v>0</v>
      </c>
    </row>
    <row r="24" spans="2:10" s="12" customFormat="1" ht="13.5" customHeight="1" thickBot="1" x14ac:dyDescent="0.25">
      <c r="B24" s="21">
        <v>10</v>
      </c>
      <c r="C24" s="29"/>
      <c r="D24" s="30" t="s">
        <v>35</v>
      </c>
      <c r="E24" s="24" t="s">
        <v>25</v>
      </c>
      <c r="F24" s="25">
        <v>11.45</v>
      </c>
      <c r="G24" s="26"/>
      <c r="H24" s="27">
        <f t="shared" si="0"/>
        <v>0</v>
      </c>
    </row>
    <row r="25" spans="2:10" s="12" customFormat="1" ht="13.5" customHeight="1" thickBot="1" x14ac:dyDescent="0.25">
      <c r="B25" s="109" t="s">
        <v>36</v>
      </c>
      <c r="C25" s="110"/>
      <c r="D25" s="110"/>
      <c r="E25" s="110"/>
      <c r="F25" s="110"/>
      <c r="G25" s="110"/>
      <c r="H25" s="31">
        <f>SUM(H15:H24)</f>
        <v>0</v>
      </c>
    </row>
    <row r="26" spans="2:10" s="12" customFormat="1" ht="13.5" customHeight="1" x14ac:dyDescent="0.2">
      <c r="B26" s="32"/>
      <c r="C26" s="33" t="s">
        <v>37</v>
      </c>
      <c r="D26" s="34" t="s">
        <v>38</v>
      </c>
      <c r="E26" s="93"/>
      <c r="F26" s="94"/>
      <c r="G26" s="94"/>
      <c r="H26" s="35"/>
    </row>
    <row r="27" spans="2:10" s="12" customFormat="1" ht="13.5" customHeight="1" x14ac:dyDescent="0.2">
      <c r="B27" s="28">
        <v>11</v>
      </c>
      <c r="C27" s="22" t="s">
        <v>39</v>
      </c>
      <c r="D27" s="23" t="s">
        <v>40</v>
      </c>
      <c r="E27" s="24" t="s">
        <v>41</v>
      </c>
      <c r="F27" s="36">
        <v>1690.5</v>
      </c>
      <c r="G27" s="26"/>
      <c r="H27" s="27">
        <f t="shared" ref="H27:H30" si="2">ROUND(F27*G27,2)</f>
        <v>0</v>
      </c>
    </row>
    <row r="28" spans="2:10" s="12" customFormat="1" ht="13.5" customHeight="1" x14ac:dyDescent="0.2">
      <c r="B28" s="28">
        <v>12</v>
      </c>
      <c r="C28" s="22" t="s">
        <v>42</v>
      </c>
      <c r="D28" s="23" t="s">
        <v>43</v>
      </c>
      <c r="E28" s="24" t="s">
        <v>25</v>
      </c>
      <c r="F28" s="37">
        <v>5.13</v>
      </c>
      <c r="G28" s="26"/>
      <c r="H28" s="27">
        <f t="shared" si="2"/>
        <v>0</v>
      </c>
    </row>
    <row r="29" spans="2:10" s="12" customFormat="1" ht="13.5" customHeight="1" x14ac:dyDescent="0.2">
      <c r="B29" s="28">
        <f t="shared" ref="B29:B30" si="3">+B28+1</f>
        <v>13</v>
      </c>
      <c r="C29" s="22" t="s">
        <v>44</v>
      </c>
      <c r="D29" s="23" t="s">
        <v>45</v>
      </c>
      <c r="E29" s="24" t="s">
        <v>25</v>
      </c>
      <c r="F29" s="37">
        <v>6.92</v>
      </c>
      <c r="G29" s="26"/>
      <c r="H29" s="27">
        <f t="shared" si="2"/>
        <v>0</v>
      </c>
    </row>
    <row r="30" spans="2:10" s="12" customFormat="1" ht="13.5" customHeight="1" thickBot="1" x14ac:dyDescent="0.25">
      <c r="B30" s="21">
        <f t="shared" si="3"/>
        <v>14</v>
      </c>
      <c r="C30" s="38" t="s">
        <v>46</v>
      </c>
      <c r="D30" s="39" t="s">
        <v>47</v>
      </c>
      <c r="E30" s="40" t="s">
        <v>41</v>
      </c>
      <c r="F30" s="41">
        <v>1519.3689999999999</v>
      </c>
      <c r="G30" s="26"/>
      <c r="H30" s="27">
        <f t="shared" si="2"/>
        <v>0</v>
      </c>
    </row>
    <row r="31" spans="2:10" s="44" customFormat="1" ht="13.5" thickBot="1" x14ac:dyDescent="0.25">
      <c r="B31" s="95" t="s">
        <v>48</v>
      </c>
      <c r="C31" s="96"/>
      <c r="D31" s="96"/>
      <c r="E31" s="96"/>
      <c r="F31" s="96"/>
      <c r="G31" s="96"/>
      <c r="H31" s="31">
        <f>SUM(H27:H30)</f>
        <v>0</v>
      </c>
      <c r="I31" s="42"/>
      <c r="J31" s="43"/>
    </row>
    <row r="32" spans="2:10" s="44" customFormat="1" x14ac:dyDescent="0.2">
      <c r="B32" s="45"/>
      <c r="C32" s="46" t="s">
        <v>49</v>
      </c>
      <c r="D32" s="47" t="s">
        <v>50</v>
      </c>
      <c r="E32" s="114"/>
      <c r="F32" s="115"/>
      <c r="G32" s="116"/>
      <c r="H32" s="48"/>
      <c r="I32" s="42"/>
      <c r="J32" s="43"/>
    </row>
    <row r="33" spans="2:10" s="44" customFormat="1" x14ac:dyDescent="0.2">
      <c r="B33" s="49">
        <v>15</v>
      </c>
      <c r="C33" s="50" t="s">
        <v>51</v>
      </c>
      <c r="D33" s="51" t="s">
        <v>52</v>
      </c>
      <c r="E33" s="52" t="s">
        <v>41</v>
      </c>
      <c r="F33" s="25">
        <v>260.55</v>
      </c>
      <c r="G33" s="53"/>
      <c r="H33" s="54">
        <f>ROUND(F33*G33,2)</f>
        <v>0</v>
      </c>
      <c r="I33" s="42"/>
      <c r="J33" s="43"/>
    </row>
    <row r="34" spans="2:10" s="44" customFormat="1" x14ac:dyDescent="0.2">
      <c r="B34" s="49">
        <f>+B33+1</f>
        <v>16</v>
      </c>
      <c r="C34" s="50" t="s">
        <v>53</v>
      </c>
      <c r="D34" s="51" t="s">
        <v>54</v>
      </c>
      <c r="E34" s="52" t="s">
        <v>55</v>
      </c>
      <c r="F34" s="25">
        <v>73.08</v>
      </c>
      <c r="G34" s="53"/>
      <c r="H34" s="54">
        <f>ROUND(F34*G34,2)</f>
        <v>0</v>
      </c>
      <c r="I34" s="42"/>
      <c r="J34" s="43"/>
    </row>
    <row r="35" spans="2:10" s="44" customFormat="1" x14ac:dyDescent="0.2">
      <c r="B35" s="49">
        <v>17</v>
      </c>
      <c r="C35" s="50" t="s">
        <v>56</v>
      </c>
      <c r="D35" s="51" t="s">
        <v>57</v>
      </c>
      <c r="E35" s="52" t="s">
        <v>55</v>
      </c>
      <c r="F35" s="25">
        <v>13</v>
      </c>
      <c r="G35" s="53"/>
      <c r="H35" s="54">
        <f>ROUND(F35*G35,2)</f>
        <v>0</v>
      </c>
      <c r="I35" s="42"/>
      <c r="J35" s="43"/>
    </row>
    <row r="36" spans="2:10" s="44" customFormat="1" ht="25.5" x14ac:dyDescent="0.2">
      <c r="B36" s="55">
        <v>18</v>
      </c>
      <c r="C36" s="56"/>
      <c r="D36" s="57" t="s">
        <v>58</v>
      </c>
      <c r="E36" s="58" t="s">
        <v>41</v>
      </c>
      <c r="F36" s="25">
        <v>17.11</v>
      </c>
      <c r="G36" s="59"/>
      <c r="H36" s="60">
        <f t="shared" ref="H36:H37" si="4">ROUND(F36*G36,2)</f>
        <v>0</v>
      </c>
      <c r="I36" s="42"/>
      <c r="J36" s="43"/>
    </row>
    <row r="37" spans="2:10" s="44" customFormat="1" ht="13.5" thickBot="1" x14ac:dyDescent="0.25">
      <c r="B37" s="61">
        <v>19</v>
      </c>
      <c r="C37" s="56"/>
      <c r="D37" s="62" t="s">
        <v>59</v>
      </c>
      <c r="E37" s="63" t="s">
        <v>21</v>
      </c>
      <c r="F37" s="64">
        <v>95.76</v>
      </c>
      <c r="G37" s="65"/>
      <c r="H37" s="54">
        <f t="shared" si="4"/>
        <v>0</v>
      </c>
      <c r="I37" s="42"/>
      <c r="J37" s="43"/>
    </row>
    <row r="38" spans="2:10" s="44" customFormat="1" ht="13.9" customHeight="1" thickBot="1" x14ac:dyDescent="0.25">
      <c r="B38" s="95" t="s">
        <v>36</v>
      </c>
      <c r="C38" s="96"/>
      <c r="D38" s="96"/>
      <c r="E38" s="96"/>
      <c r="F38" s="96"/>
      <c r="G38" s="96"/>
      <c r="H38" s="31">
        <f>SUM(H33:H37)</f>
        <v>0</v>
      </c>
      <c r="I38" s="42"/>
      <c r="J38" s="43"/>
    </row>
    <row r="39" spans="2:10" s="44" customFormat="1" x14ac:dyDescent="0.2">
      <c r="B39" s="45"/>
      <c r="C39" s="66"/>
      <c r="D39" s="67" t="s">
        <v>60</v>
      </c>
      <c r="E39" s="117"/>
      <c r="F39" s="118"/>
      <c r="G39" s="119"/>
      <c r="H39" s="68"/>
      <c r="I39" s="42"/>
      <c r="J39" s="43"/>
    </row>
    <row r="40" spans="2:10" s="44" customFormat="1" x14ac:dyDescent="0.2">
      <c r="B40" s="61">
        <v>20</v>
      </c>
      <c r="C40" s="66"/>
      <c r="D40" s="69" t="s">
        <v>61</v>
      </c>
      <c r="E40" s="63" t="s">
        <v>21</v>
      </c>
      <c r="F40" s="64">
        <v>75</v>
      </c>
      <c r="G40" s="65"/>
      <c r="H40" s="54">
        <f>ROUND(F40*G40,2)</f>
        <v>0</v>
      </c>
      <c r="I40" s="42"/>
      <c r="J40" s="43"/>
    </row>
    <row r="41" spans="2:10" s="44" customFormat="1" ht="26.25" thickBot="1" x14ac:dyDescent="0.25">
      <c r="B41" s="55">
        <v>21</v>
      </c>
      <c r="C41" s="66"/>
      <c r="D41" s="69" t="s">
        <v>62</v>
      </c>
      <c r="E41" s="63" t="s">
        <v>55</v>
      </c>
      <c r="F41" s="64">
        <v>75</v>
      </c>
      <c r="G41" s="70"/>
      <c r="H41" s="60">
        <f>ROUND(F41*G41,2)</f>
        <v>0</v>
      </c>
      <c r="I41" s="42"/>
      <c r="J41" s="43"/>
    </row>
    <row r="42" spans="2:10" s="12" customFormat="1" ht="13.5" customHeight="1" thickBot="1" x14ac:dyDescent="0.25">
      <c r="B42" s="109" t="s">
        <v>36</v>
      </c>
      <c r="C42" s="110"/>
      <c r="D42" s="110"/>
      <c r="E42" s="110"/>
      <c r="F42" s="110"/>
      <c r="G42" s="110"/>
      <c r="H42" s="31">
        <f>SUM(H40:H41)</f>
        <v>0</v>
      </c>
    </row>
    <row r="43" spans="2:10" s="44" customFormat="1" ht="13.5" customHeight="1" x14ac:dyDescent="0.2">
      <c r="B43" s="71"/>
      <c r="C43" s="72" t="s">
        <v>63</v>
      </c>
      <c r="D43" s="73" t="s">
        <v>64</v>
      </c>
      <c r="E43" s="97"/>
      <c r="F43" s="98"/>
      <c r="G43" s="99"/>
      <c r="H43" s="74"/>
      <c r="I43" s="42"/>
      <c r="J43" s="43"/>
    </row>
    <row r="44" spans="2:10" s="44" customFormat="1" ht="13.5" customHeight="1" x14ac:dyDescent="0.2">
      <c r="B44" s="28">
        <v>22</v>
      </c>
      <c r="C44" s="50" t="s">
        <v>65</v>
      </c>
      <c r="D44" s="51" t="s">
        <v>66</v>
      </c>
      <c r="E44" s="52" t="s">
        <v>21</v>
      </c>
      <c r="F44" s="25">
        <v>61.5</v>
      </c>
      <c r="G44" s="53"/>
      <c r="H44" s="54">
        <f t="shared" ref="H44:H51" si="5">ROUND(F44*G44,2)</f>
        <v>0</v>
      </c>
      <c r="I44" s="42"/>
      <c r="J44" s="43"/>
    </row>
    <row r="45" spans="2:10" s="44" customFormat="1" ht="13.5" customHeight="1" x14ac:dyDescent="0.2">
      <c r="B45" s="49">
        <v>23</v>
      </c>
      <c r="C45" s="50" t="s">
        <v>67</v>
      </c>
      <c r="D45" s="51" t="s">
        <v>68</v>
      </c>
      <c r="E45" s="52" t="s">
        <v>21</v>
      </c>
      <c r="F45" s="25">
        <v>60.5</v>
      </c>
      <c r="G45" s="53"/>
      <c r="H45" s="54">
        <f t="shared" si="5"/>
        <v>0</v>
      </c>
      <c r="I45" s="42"/>
      <c r="J45" s="43"/>
    </row>
    <row r="46" spans="2:10" s="44" customFormat="1" ht="13.5" customHeight="1" x14ac:dyDescent="0.2">
      <c r="B46" s="28">
        <v>24</v>
      </c>
      <c r="C46" s="50"/>
      <c r="D46" s="51" t="s">
        <v>69</v>
      </c>
      <c r="E46" s="52" t="s">
        <v>21</v>
      </c>
      <c r="F46" s="25">
        <v>62.5</v>
      </c>
      <c r="G46" s="53"/>
      <c r="H46" s="54">
        <f t="shared" si="5"/>
        <v>0</v>
      </c>
      <c r="I46" s="42"/>
      <c r="J46" s="43"/>
    </row>
    <row r="47" spans="2:10" s="44" customFormat="1" ht="13.5" customHeight="1" x14ac:dyDescent="0.2">
      <c r="B47" s="49">
        <v>25</v>
      </c>
      <c r="C47" s="50" t="s">
        <v>70</v>
      </c>
      <c r="D47" s="51" t="s">
        <v>71</v>
      </c>
      <c r="E47" s="52" t="s">
        <v>55</v>
      </c>
      <c r="F47" s="25">
        <v>27.6175</v>
      </c>
      <c r="G47" s="53"/>
      <c r="H47" s="54">
        <f t="shared" si="5"/>
        <v>0</v>
      </c>
      <c r="I47" s="42"/>
      <c r="J47" s="43"/>
    </row>
    <row r="48" spans="2:10" s="44" customFormat="1" ht="13.5" customHeight="1" x14ac:dyDescent="0.2">
      <c r="B48" s="28">
        <v>26</v>
      </c>
      <c r="C48" s="50"/>
      <c r="D48" s="51" t="s">
        <v>72</v>
      </c>
      <c r="E48" s="52" t="s">
        <v>21</v>
      </c>
      <c r="F48" s="25">
        <v>60.5</v>
      </c>
      <c r="G48" s="53"/>
      <c r="H48" s="54">
        <f t="shared" si="5"/>
        <v>0</v>
      </c>
      <c r="I48" s="42"/>
      <c r="J48" s="43"/>
    </row>
    <row r="49" spans="2:10" s="44" customFormat="1" ht="13.5" customHeight="1" x14ac:dyDescent="0.2">
      <c r="B49" s="49">
        <v>27</v>
      </c>
      <c r="C49" s="50" t="s">
        <v>70</v>
      </c>
      <c r="D49" s="51" t="s">
        <v>73</v>
      </c>
      <c r="E49" s="52" t="s">
        <v>21</v>
      </c>
      <c r="F49" s="25">
        <v>62.5</v>
      </c>
      <c r="G49" s="53"/>
      <c r="H49" s="54">
        <f t="shared" si="5"/>
        <v>0</v>
      </c>
      <c r="I49" s="42"/>
      <c r="J49" s="43"/>
    </row>
    <row r="50" spans="2:10" s="44" customFormat="1" ht="13.5" customHeight="1" x14ac:dyDescent="0.2">
      <c r="B50" s="28">
        <v>28</v>
      </c>
      <c r="C50" s="50"/>
      <c r="D50" s="51" t="s">
        <v>74</v>
      </c>
      <c r="E50" s="52" t="s">
        <v>21</v>
      </c>
      <c r="F50" s="25">
        <v>60.5</v>
      </c>
      <c r="G50" s="53"/>
      <c r="H50" s="54">
        <f t="shared" si="5"/>
        <v>0</v>
      </c>
      <c r="I50" s="42"/>
      <c r="J50" s="43"/>
    </row>
    <row r="51" spans="2:10" s="44" customFormat="1" ht="13.5" thickBot="1" x14ac:dyDescent="0.25">
      <c r="B51" s="49">
        <v>29</v>
      </c>
      <c r="C51" s="50" t="s">
        <v>75</v>
      </c>
      <c r="D51" s="51" t="s">
        <v>76</v>
      </c>
      <c r="E51" s="52" t="s">
        <v>21</v>
      </c>
      <c r="F51" s="25">
        <v>62.5</v>
      </c>
      <c r="G51" s="53"/>
      <c r="H51" s="54">
        <f t="shared" si="5"/>
        <v>0</v>
      </c>
      <c r="I51" s="42"/>
      <c r="J51" s="43"/>
    </row>
    <row r="52" spans="2:10" s="44" customFormat="1" ht="13.5" thickBot="1" x14ac:dyDescent="0.25">
      <c r="B52" s="95" t="s">
        <v>48</v>
      </c>
      <c r="C52" s="96"/>
      <c r="D52" s="96"/>
      <c r="E52" s="96"/>
      <c r="F52" s="96"/>
      <c r="G52" s="96"/>
      <c r="H52" s="31">
        <f>SUM(H44:H51)</f>
        <v>0</v>
      </c>
      <c r="I52" s="42"/>
      <c r="J52" s="43"/>
    </row>
    <row r="53" spans="2:10" s="12" customFormat="1" ht="13.5" customHeight="1" x14ac:dyDescent="0.2">
      <c r="B53" s="71"/>
      <c r="C53" s="72" t="s">
        <v>77</v>
      </c>
      <c r="D53" s="73" t="s">
        <v>78</v>
      </c>
      <c r="E53" s="75"/>
      <c r="F53" s="76"/>
      <c r="G53" s="77"/>
      <c r="H53" s="78"/>
      <c r="I53" s="79"/>
    </row>
    <row r="54" spans="2:10" s="12" customFormat="1" ht="13.5" customHeight="1" x14ac:dyDescent="0.2">
      <c r="B54" s="49">
        <f>+B51+1</f>
        <v>30</v>
      </c>
      <c r="C54" s="50" t="s">
        <v>79</v>
      </c>
      <c r="D54" s="51" t="s">
        <v>80</v>
      </c>
      <c r="E54" s="52" t="s">
        <v>21</v>
      </c>
      <c r="F54" s="25">
        <v>2.1</v>
      </c>
      <c r="G54" s="53"/>
      <c r="H54" s="54">
        <f t="shared" ref="H54:H56" si="6">ROUND(F54*G54,2)</f>
        <v>0</v>
      </c>
      <c r="I54" s="79"/>
    </row>
    <row r="55" spans="2:10" s="44" customFormat="1" x14ac:dyDescent="0.2">
      <c r="B55" s="49">
        <v>31</v>
      </c>
      <c r="C55" s="50" t="s">
        <v>81</v>
      </c>
      <c r="D55" s="51" t="s">
        <v>82</v>
      </c>
      <c r="E55" s="52" t="s">
        <v>83</v>
      </c>
      <c r="F55" s="25">
        <v>1</v>
      </c>
      <c r="G55" s="53"/>
      <c r="H55" s="54">
        <f t="shared" si="6"/>
        <v>0</v>
      </c>
      <c r="I55" s="80"/>
      <c r="J55" s="43"/>
    </row>
    <row r="56" spans="2:10" s="44" customFormat="1" ht="13.5" thickBot="1" x14ac:dyDescent="0.25">
      <c r="B56" s="49">
        <v>32</v>
      </c>
      <c r="C56" s="50" t="s">
        <v>84</v>
      </c>
      <c r="D56" s="51" t="s">
        <v>85</v>
      </c>
      <c r="E56" s="52" t="s">
        <v>21</v>
      </c>
      <c r="F56" s="25">
        <v>26.05</v>
      </c>
      <c r="G56" s="53"/>
      <c r="H56" s="54">
        <f t="shared" si="6"/>
        <v>0</v>
      </c>
      <c r="I56" s="80"/>
      <c r="J56" s="43"/>
    </row>
    <row r="57" spans="2:10" s="44" customFormat="1" ht="13.5" thickBot="1" x14ac:dyDescent="0.25">
      <c r="B57" s="95" t="s">
        <v>36</v>
      </c>
      <c r="C57" s="96"/>
      <c r="D57" s="96"/>
      <c r="E57" s="96"/>
      <c r="F57" s="96"/>
      <c r="G57" s="96"/>
      <c r="H57" s="31">
        <f>SUM(H54:H56)</f>
        <v>0</v>
      </c>
      <c r="I57" s="80"/>
      <c r="J57" s="43"/>
    </row>
    <row r="58" spans="2:10" ht="15" customHeight="1" x14ac:dyDescent="0.25">
      <c r="B58" s="81"/>
      <c r="C58" s="72" t="s">
        <v>86</v>
      </c>
      <c r="D58" s="82" t="s">
        <v>87</v>
      </c>
      <c r="E58" s="97"/>
      <c r="F58" s="98"/>
      <c r="G58" s="99"/>
      <c r="H58" s="78"/>
    </row>
    <row r="59" spans="2:10" ht="15" customHeight="1" x14ac:dyDescent="0.2">
      <c r="B59" s="49">
        <v>33</v>
      </c>
      <c r="C59" s="50" t="s">
        <v>88</v>
      </c>
      <c r="D59" s="51" t="s">
        <v>89</v>
      </c>
      <c r="E59" s="52" t="s">
        <v>90</v>
      </c>
      <c r="F59" s="25">
        <v>5</v>
      </c>
      <c r="G59" s="53"/>
      <c r="H59" s="54">
        <f t="shared" ref="H59:H67" si="7">ROUND(F59*G59,2)</f>
        <v>0</v>
      </c>
    </row>
    <row r="60" spans="2:10" x14ac:dyDescent="0.2">
      <c r="B60" s="49">
        <f>B59+1</f>
        <v>34</v>
      </c>
      <c r="C60" s="50" t="s">
        <v>91</v>
      </c>
      <c r="D60" s="51" t="s">
        <v>92</v>
      </c>
      <c r="E60" s="52" t="s">
        <v>83</v>
      </c>
      <c r="F60" s="25">
        <v>2</v>
      </c>
      <c r="G60" s="53"/>
      <c r="H60" s="54">
        <f t="shared" si="7"/>
        <v>0</v>
      </c>
    </row>
    <row r="61" spans="2:10" x14ac:dyDescent="0.2">
      <c r="B61" s="49">
        <v>35</v>
      </c>
      <c r="C61" s="50" t="s">
        <v>93</v>
      </c>
      <c r="D61" s="51" t="s">
        <v>94</v>
      </c>
      <c r="E61" s="52" t="s">
        <v>90</v>
      </c>
      <c r="F61" s="25">
        <v>1</v>
      </c>
      <c r="G61" s="65"/>
      <c r="H61" s="54">
        <f t="shared" si="7"/>
        <v>0</v>
      </c>
    </row>
    <row r="62" spans="2:10" ht="12.75" customHeight="1" x14ac:dyDescent="0.2">
      <c r="B62" s="49">
        <v>36</v>
      </c>
      <c r="C62" s="50" t="s">
        <v>95</v>
      </c>
      <c r="D62" s="51" t="s">
        <v>96</v>
      </c>
      <c r="E62" s="52" t="s">
        <v>90</v>
      </c>
      <c r="F62" s="25">
        <v>4</v>
      </c>
      <c r="G62" s="83"/>
      <c r="H62" s="54">
        <f t="shared" si="7"/>
        <v>0</v>
      </c>
    </row>
    <row r="63" spans="2:10" ht="12.75" customHeight="1" x14ac:dyDescent="0.2">
      <c r="B63" s="49">
        <f t="shared" ref="B63" si="8">B62+1</f>
        <v>37</v>
      </c>
      <c r="C63" s="50" t="s">
        <v>95</v>
      </c>
      <c r="D63" s="51" t="s">
        <v>97</v>
      </c>
      <c r="E63" s="52" t="s">
        <v>83</v>
      </c>
      <c r="F63" s="25">
        <v>1</v>
      </c>
      <c r="G63" s="53"/>
      <c r="H63" s="54">
        <f t="shared" si="7"/>
        <v>0</v>
      </c>
    </row>
    <row r="64" spans="2:10" ht="12.75" customHeight="1" x14ac:dyDescent="0.2">
      <c r="B64" s="49">
        <v>38</v>
      </c>
      <c r="C64" s="50"/>
      <c r="D64" s="51" t="s">
        <v>98</v>
      </c>
      <c r="E64" s="52" t="s">
        <v>83</v>
      </c>
      <c r="F64" s="25">
        <v>2</v>
      </c>
      <c r="G64" s="53"/>
      <c r="H64" s="54">
        <f t="shared" si="7"/>
        <v>0</v>
      </c>
    </row>
    <row r="65" spans="2:8" ht="12.75" customHeight="1" x14ac:dyDescent="0.2">
      <c r="B65" s="49">
        <v>39</v>
      </c>
      <c r="C65" s="50"/>
      <c r="D65" s="51" t="s">
        <v>99</v>
      </c>
      <c r="E65" s="52" t="s">
        <v>83</v>
      </c>
      <c r="F65" s="25">
        <v>2</v>
      </c>
      <c r="G65" s="53"/>
      <c r="H65" s="54">
        <f t="shared" si="7"/>
        <v>0</v>
      </c>
    </row>
    <row r="66" spans="2:8" ht="12.75" customHeight="1" x14ac:dyDescent="0.2">
      <c r="B66" s="49">
        <f t="shared" ref="B66" si="9">B65+1</f>
        <v>40</v>
      </c>
      <c r="C66" s="50"/>
      <c r="D66" s="51" t="s">
        <v>100</v>
      </c>
      <c r="E66" s="52" t="s">
        <v>83</v>
      </c>
      <c r="F66" s="25">
        <v>2</v>
      </c>
      <c r="G66" s="53"/>
      <c r="H66" s="54">
        <f t="shared" si="7"/>
        <v>0</v>
      </c>
    </row>
    <row r="67" spans="2:8" ht="12.75" customHeight="1" thickBot="1" x14ac:dyDescent="0.25">
      <c r="B67" s="49">
        <v>41</v>
      </c>
      <c r="C67" s="50"/>
      <c r="D67" s="51" t="s">
        <v>101</v>
      </c>
      <c r="E67" s="52" t="s">
        <v>55</v>
      </c>
      <c r="F67" s="87">
        <v>7</v>
      </c>
      <c r="G67" s="53"/>
      <c r="H67" s="54">
        <f t="shared" si="7"/>
        <v>0</v>
      </c>
    </row>
    <row r="68" spans="2:8" ht="13.5" thickBot="1" x14ac:dyDescent="0.25">
      <c r="B68" s="111" t="s">
        <v>36</v>
      </c>
      <c r="C68" s="112"/>
      <c r="D68" s="112"/>
      <c r="E68" s="112"/>
      <c r="F68" s="112"/>
      <c r="G68" s="113"/>
      <c r="H68" s="31">
        <f>SUM(H59:H67)</f>
        <v>0</v>
      </c>
    </row>
    <row r="69" spans="2:8" x14ac:dyDescent="0.25">
      <c r="D69" s="1"/>
      <c r="E69" s="1"/>
      <c r="F69" s="1"/>
      <c r="G69" s="1"/>
      <c r="H69" s="1"/>
    </row>
    <row r="70" spans="2:8" ht="15" x14ac:dyDescent="0.25">
      <c r="B70" s="3"/>
      <c r="C70" s="3"/>
      <c r="D70" s="3"/>
      <c r="E70" s="89" t="s">
        <v>102</v>
      </c>
      <c r="F70" s="89"/>
      <c r="G70" s="89"/>
      <c r="H70" s="88">
        <f>H13</f>
        <v>0</v>
      </c>
    </row>
    <row r="71" spans="2:8" ht="15" x14ac:dyDescent="0.25">
      <c r="B71" s="3"/>
      <c r="C71" s="3"/>
      <c r="D71" s="3"/>
      <c r="E71" s="91" t="s">
        <v>103</v>
      </c>
      <c r="F71" s="91"/>
      <c r="G71" s="91"/>
      <c r="H71" s="88">
        <f>H70*20%</f>
        <v>0</v>
      </c>
    </row>
    <row r="72" spans="2:8" ht="15" x14ac:dyDescent="0.25">
      <c r="B72" s="3"/>
      <c r="C72" s="3"/>
      <c r="D72" s="3"/>
      <c r="E72" s="92" t="s">
        <v>104</v>
      </c>
      <c r="F72" s="92"/>
      <c r="G72" s="92"/>
      <c r="H72" s="88">
        <f>H70*3%</f>
        <v>0</v>
      </c>
    </row>
    <row r="73" spans="2:8" ht="15" x14ac:dyDescent="0.25">
      <c r="B73" s="3"/>
      <c r="C73" s="3"/>
      <c r="D73" s="3"/>
      <c r="E73" s="89" t="s">
        <v>105</v>
      </c>
      <c r="F73" s="89"/>
      <c r="G73" s="89"/>
      <c r="H73" s="88">
        <f>H70*5%</f>
        <v>0</v>
      </c>
    </row>
    <row r="74" spans="2:8" ht="15" x14ac:dyDescent="0.25">
      <c r="B74" s="3"/>
      <c r="C74" s="3"/>
      <c r="D74" s="86"/>
      <c r="E74" s="89" t="s">
        <v>106</v>
      </c>
      <c r="F74" s="89"/>
      <c r="G74" s="89"/>
      <c r="H74" s="88">
        <f>SUM(H70:H73)</f>
        <v>0</v>
      </c>
    </row>
    <row r="75" spans="2:8" ht="15" x14ac:dyDescent="0.25">
      <c r="B75" s="3"/>
      <c r="C75" s="3"/>
      <c r="D75" s="86"/>
      <c r="E75" s="89" t="s">
        <v>107</v>
      </c>
      <c r="F75" s="89"/>
      <c r="G75" s="89"/>
      <c r="H75" s="88">
        <f>H74*12%</f>
        <v>0</v>
      </c>
    </row>
    <row r="76" spans="2:8" ht="15" x14ac:dyDescent="0.25">
      <c r="B76" s="3"/>
      <c r="C76" s="3"/>
      <c r="D76" s="86"/>
      <c r="E76" s="90" t="s">
        <v>108</v>
      </c>
      <c r="F76" s="90"/>
      <c r="G76" s="90"/>
      <c r="H76" s="88">
        <f>H75*12%</f>
        <v>0</v>
      </c>
    </row>
  </sheetData>
  <mergeCells count="24">
    <mergeCell ref="B42:G42"/>
    <mergeCell ref="B1:H2"/>
    <mergeCell ref="B3:D4"/>
    <mergeCell ref="B11:H11"/>
    <mergeCell ref="D13:G13"/>
    <mergeCell ref="E14:G14"/>
    <mergeCell ref="B25:G25"/>
    <mergeCell ref="E26:G26"/>
    <mergeCell ref="B31:G31"/>
    <mergeCell ref="E32:G32"/>
    <mergeCell ref="B38:G38"/>
    <mergeCell ref="E39:G39"/>
    <mergeCell ref="E76:G76"/>
    <mergeCell ref="E43:G43"/>
    <mergeCell ref="B52:G52"/>
    <mergeCell ref="B57:G57"/>
    <mergeCell ref="E58:G58"/>
    <mergeCell ref="B68:G68"/>
    <mergeCell ref="E70:G70"/>
    <mergeCell ref="E71:G71"/>
    <mergeCell ref="E72:G72"/>
    <mergeCell ref="E73:G73"/>
    <mergeCell ref="E74:G74"/>
    <mergeCell ref="E75:G75"/>
  </mergeCells>
  <pageMargins left="0.78740157480314965" right="0.39370078740157483" top="0.39370078740157483" bottom="0.39370078740157483" header="0.31496062992125984" footer="0.31496062992125984"/>
  <pageSetup paperSize="9" scale="70" fitToWidth="0" fitToHeight="0" orientation="portrait" horizontalDpi="4294967292" r:id="rId1"/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DE1EC-360C-4A77-BD7B-3AF03FDC582E}">
  <dimension ref="B1:XEW80"/>
  <sheetViews>
    <sheetView view="pageBreakPreview" topLeftCell="A67" zoomScaleNormal="100" zoomScaleSheetLayoutView="100" workbookViewId="0">
      <selection activeCell="I77" sqref="I77"/>
    </sheetView>
  </sheetViews>
  <sheetFormatPr baseColWidth="10" defaultColWidth="15.7109375" defaultRowHeight="12.75" x14ac:dyDescent="0.25"/>
  <cols>
    <col min="1" max="1" width="2.140625" style="1" customWidth="1"/>
    <col min="2" max="2" width="7.28515625" style="1" customWidth="1"/>
    <col min="3" max="3" width="8.140625" style="1" hidden="1" customWidth="1"/>
    <col min="4" max="4" width="64.7109375" style="84" customWidth="1"/>
    <col min="5" max="6" width="12.85546875" style="84" customWidth="1"/>
    <col min="7" max="7" width="10.140625" style="84" bestFit="1" customWidth="1"/>
    <col min="8" max="8" width="14" style="85" customWidth="1"/>
    <col min="9" max="16384" width="15.7109375" style="1"/>
  </cols>
  <sheetData>
    <row r="1" spans="2:10 16377:16377" ht="15" customHeight="1" x14ac:dyDescent="0.25">
      <c r="B1" s="100" t="s">
        <v>0</v>
      </c>
      <c r="C1" s="100"/>
      <c r="D1" s="100"/>
      <c r="E1" s="100"/>
      <c r="F1" s="100"/>
      <c r="G1" s="100"/>
      <c r="H1" s="100"/>
    </row>
    <row r="2" spans="2:10 16377:16377" ht="15.75" customHeight="1" x14ac:dyDescent="0.25">
      <c r="B2" s="100"/>
      <c r="C2" s="100"/>
      <c r="D2" s="100"/>
      <c r="E2" s="100"/>
      <c r="F2" s="100"/>
      <c r="G2" s="100"/>
      <c r="H2" s="100"/>
    </row>
    <row r="3" spans="2:10 16377:16377" ht="14.45" customHeight="1" x14ac:dyDescent="0.25">
      <c r="B3" s="101" t="s">
        <v>1</v>
      </c>
      <c r="C3" s="101"/>
      <c r="D3" s="101"/>
      <c r="E3" s="2"/>
      <c r="F3" s="2"/>
      <c r="G3" s="2"/>
      <c r="H3" s="2"/>
    </row>
    <row r="4" spans="2:10 16377:16377" ht="14.45" customHeight="1" x14ac:dyDescent="0.25">
      <c r="B4" s="101"/>
      <c r="C4" s="101"/>
      <c r="D4" s="101"/>
      <c r="E4" s="3"/>
      <c r="F4" s="3"/>
      <c r="G4" s="3"/>
      <c r="H4" s="4"/>
    </row>
    <row r="5" spans="2:10 16377:16377" ht="15" x14ac:dyDescent="0.25">
      <c r="B5" s="5" t="s">
        <v>2</v>
      </c>
      <c r="C5" s="5"/>
      <c r="D5" s="6"/>
      <c r="E5" s="3"/>
      <c r="F5" s="3"/>
      <c r="G5" s="3"/>
      <c r="H5" s="4"/>
    </row>
    <row r="6" spans="2:10 16377:16377" ht="15" x14ac:dyDescent="0.25">
      <c r="B6" s="5" t="s">
        <v>3</v>
      </c>
      <c r="C6" s="5"/>
      <c r="D6" s="6"/>
      <c r="E6" s="3"/>
      <c r="F6" s="3"/>
      <c r="G6" s="3"/>
      <c r="H6" s="4"/>
    </row>
    <row r="7" spans="2:10 16377:16377" ht="15" x14ac:dyDescent="0.25">
      <c r="B7" s="5" t="s">
        <v>4</v>
      </c>
      <c r="C7" s="5"/>
      <c r="D7" s="6"/>
      <c r="E7" s="3"/>
      <c r="F7" s="3"/>
      <c r="G7" s="3"/>
      <c r="H7" s="4"/>
    </row>
    <row r="8" spans="2:10 16377:16377" ht="15" x14ac:dyDescent="0.25">
      <c r="B8" s="5" t="s">
        <v>5</v>
      </c>
      <c r="C8" s="5"/>
      <c r="D8" s="6"/>
      <c r="E8" s="3"/>
      <c r="F8" s="3"/>
      <c r="G8" s="3"/>
      <c r="H8" s="4"/>
    </row>
    <row r="9" spans="2:10 16377:16377" ht="15" x14ac:dyDescent="0.25">
      <c r="B9" s="5" t="s">
        <v>6</v>
      </c>
      <c r="C9" s="5"/>
      <c r="D9" s="6"/>
      <c r="E9" s="3"/>
      <c r="F9" s="3"/>
      <c r="G9" s="3"/>
      <c r="H9" s="4"/>
    </row>
    <row r="10" spans="2:10 16377:16377" ht="15" customHeight="1" thickBot="1" x14ac:dyDescent="0.3">
      <c r="B10" s="6"/>
      <c r="C10" s="6"/>
      <c r="D10" s="6"/>
      <c r="E10" s="6"/>
      <c r="F10" s="6"/>
      <c r="G10" s="6"/>
      <c r="H10" s="6"/>
    </row>
    <row r="11" spans="2:10 16377:16377" ht="16.5" thickBot="1" x14ac:dyDescent="0.3">
      <c r="B11" s="102" t="s">
        <v>7</v>
      </c>
      <c r="C11" s="103"/>
      <c r="D11" s="103"/>
      <c r="E11" s="103"/>
      <c r="F11" s="103"/>
      <c r="G11" s="103"/>
      <c r="H11" s="104"/>
    </row>
    <row r="12" spans="2:10 16377:16377" s="12" customFormat="1" ht="26.25" thickBot="1" x14ac:dyDescent="0.25">
      <c r="B12" s="7" t="s">
        <v>8</v>
      </c>
      <c r="C12" s="8" t="s">
        <v>9</v>
      </c>
      <c r="D12" s="8" t="s">
        <v>10</v>
      </c>
      <c r="E12" s="8" t="s">
        <v>11</v>
      </c>
      <c r="F12" s="9" t="s">
        <v>12</v>
      </c>
      <c r="G12" s="10" t="s">
        <v>13</v>
      </c>
      <c r="H12" s="11" t="s">
        <v>14</v>
      </c>
    </row>
    <row r="13" spans="2:10 16377:16377" s="12" customFormat="1" ht="15.75" thickBot="1" x14ac:dyDescent="0.25">
      <c r="B13" s="13"/>
      <c r="C13" s="14" t="s">
        <v>15</v>
      </c>
      <c r="D13" s="105" t="s">
        <v>109</v>
      </c>
      <c r="E13" s="106"/>
      <c r="F13" s="106"/>
      <c r="G13" s="106"/>
      <c r="H13" s="15">
        <f>H23+H28+H33+H37+H47+H51+H58+H72</f>
        <v>0</v>
      </c>
      <c r="J13" s="16"/>
      <c r="XEW13" s="12">
        <f>SUM(A13:XEV13)</f>
        <v>0</v>
      </c>
    </row>
    <row r="14" spans="2:10 16377:16377" s="12" customFormat="1" ht="14.45" customHeight="1" x14ac:dyDescent="0.2">
      <c r="B14" s="17"/>
      <c r="C14" s="18" t="s">
        <v>17</v>
      </c>
      <c r="D14" s="19" t="s">
        <v>18</v>
      </c>
      <c r="E14" s="107"/>
      <c r="F14" s="108"/>
      <c r="G14" s="108"/>
      <c r="H14" s="20"/>
    </row>
    <row r="15" spans="2:10 16377:16377" s="12" customFormat="1" ht="13.5" customHeight="1" x14ac:dyDescent="0.2">
      <c r="B15" s="28">
        <v>1</v>
      </c>
      <c r="C15" s="22" t="s">
        <v>23</v>
      </c>
      <c r="D15" s="23" t="s">
        <v>24</v>
      </c>
      <c r="E15" s="24" t="s">
        <v>25</v>
      </c>
      <c r="F15" s="25">
        <v>6.91</v>
      </c>
      <c r="G15" s="26"/>
      <c r="H15" s="27">
        <f t="shared" ref="H15:H22" si="0">ROUND(F15*G15,2)</f>
        <v>0</v>
      </c>
    </row>
    <row r="16" spans="2:10 16377:16377" s="12" customFormat="1" ht="13.5" customHeight="1" x14ac:dyDescent="0.2">
      <c r="B16" s="28">
        <f t="shared" ref="B16:B20" si="1">+B15+1</f>
        <v>2</v>
      </c>
      <c r="C16" s="22" t="s">
        <v>26</v>
      </c>
      <c r="D16" s="23" t="s">
        <v>27</v>
      </c>
      <c r="E16" s="24" t="s">
        <v>25</v>
      </c>
      <c r="F16" s="25">
        <v>1.72</v>
      </c>
      <c r="G16" s="26"/>
      <c r="H16" s="27">
        <f t="shared" si="0"/>
        <v>0</v>
      </c>
    </row>
    <row r="17" spans="2:10" s="12" customFormat="1" ht="13.5" customHeight="1" x14ac:dyDescent="0.2">
      <c r="B17" s="21">
        <v>3</v>
      </c>
      <c r="C17" s="22" t="s">
        <v>28</v>
      </c>
      <c r="D17" s="23" t="s">
        <v>29</v>
      </c>
      <c r="E17" s="24" t="s">
        <v>25</v>
      </c>
      <c r="F17" s="25">
        <v>1.44</v>
      </c>
      <c r="G17" s="26"/>
      <c r="H17" s="27">
        <f t="shared" si="0"/>
        <v>0</v>
      </c>
    </row>
    <row r="18" spans="2:10" s="12" customFormat="1" ht="13.5" customHeight="1" x14ac:dyDescent="0.2">
      <c r="B18" s="28">
        <v>4</v>
      </c>
      <c r="C18" s="22" t="s">
        <v>30</v>
      </c>
      <c r="D18" s="23" t="s">
        <v>31</v>
      </c>
      <c r="E18" s="24" t="s">
        <v>25</v>
      </c>
      <c r="F18" s="25">
        <v>1.72</v>
      </c>
      <c r="G18" s="26"/>
      <c r="H18" s="27">
        <f t="shared" si="0"/>
        <v>0</v>
      </c>
    </row>
    <row r="19" spans="2:10" s="12" customFormat="1" ht="13.5" customHeight="1" x14ac:dyDescent="0.2">
      <c r="B19" s="28">
        <v>5</v>
      </c>
      <c r="C19" s="29"/>
      <c r="D19" s="30" t="s">
        <v>32</v>
      </c>
      <c r="E19" s="24" t="s">
        <v>25</v>
      </c>
      <c r="F19" s="25">
        <v>0.28000000000000003</v>
      </c>
      <c r="G19" s="26"/>
      <c r="H19" s="27">
        <f t="shared" si="0"/>
        <v>0</v>
      </c>
    </row>
    <row r="20" spans="2:10" s="12" customFormat="1" ht="13.5" customHeight="1" x14ac:dyDescent="0.2">
      <c r="B20" s="28">
        <f t="shared" si="1"/>
        <v>6</v>
      </c>
      <c r="C20" s="29"/>
      <c r="D20" s="30" t="s">
        <v>33</v>
      </c>
      <c r="E20" s="24" t="s">
        <v>25</v>
      </c>
      <c r="F20" s="25">
        <v>1.44</v>
      </c>
      <c r="G20" s="26"/>
      <c r="H20" s="27">
        <f t="shared" si="0"/>
        <v>0</v>
      </c>
    </row>
    <row r="21" spans="2:10" s="12" customFormat="1" ht="13.5" customHeight="1" x14ac:dyDescent="0.2">
      <c r="B21" s="21">
        <v>7</v>
      </c>
      <c r="C21" s="29"/>
      <c r="D21" s="30" t="s">
        <v>34</v>
      </c>
      <c r="E21" s="24" t="s">
        <v>25</v>
      </c>
      <c r="F21" s="25">
        <v>1.78</v>
      </c>
      <c r="G21" s="26"/>
      <c r="H21" s="27">
        <f t="shared" si="0"/>
        <v>0</v>
      </c>
    </row>
    <row r="22" spans="2:10" s="12" customFormat="1" ht="13.5" customHeight="1" thickBot="1" x14ac:dyDescent="0.25">
      <c r="B22" s="28">
        <v>8</v>
      </c>
      <c r="C22" s="29"/>
      <c r="D22" s="30" t="s">
        <v>35</v>
      </c>
      <c r="E22" s="24" t="s">
        <v>25</v>
      </c>
      <c r="F22" s="25">
        <v>11.45</v>
      </c>
      <c r="G22" s="26"/>
      <c r="H22" s="27">
        <f t="shared" si="0"/>
        <v>0</v>
      </c>
    </row>
    <row r="23" spans="2:10" s="12" customFormat="1" ht="13.5" customHeight="1" thickBot="1" x14ac:dyDescent="0.25">
      <c r="B23" s="109" t="s">
        <v>36</v>
      </c>
      <c r="C23" s="110"/>
      <c r="D23" s="110"/>
      <c r="E23" s="110"/>
      <c r="F23" s="110"/>
      <c r="G23" s="110"/>
      <c r="H23" s="31">
        <f>SUM(H15:H22)</f>
        <v>0</v>
      </c>
    </row>
    <row r="24" spans="2:10" s="12" customFormat="1" ht="13.5" customHeight="1" x14ac:dyDescent="0.2">
      <c r="B24" s="32"/>
      <c r="C24" s="33" t="s">
        <v>37</v>
      </c>
      <c r="D24" s="34" t="s">
        <v>38</v>
      </c>
      <c r="E24" s="93"/>
      <c r="F24" s="94"/>
      <c r="G24" s="94"/>
      <c r="H24" s="35"/>
    </row>
    <row r="25" spans="2:10" s="12" customFormat="1" ht="13.5" customHeight="1" x14ac:dyDescent="0.2">
      <c r="B25" s="28">
        <v>9</v>
      </c>
      <c r="C25" s="22" t="s">
        <v>39</v>
      </c>
      <c r="D25" s="23" t="s">
        <v>110</v>
      </c>
      <c r="E25" s="24" t="s">
        <v>41</v>
      </c>
      <c r="F25" s="36">
        <v>405</v>
      </c>
      <c r="G25" s="26"/>
      <c r="H25" s="27">
        <f t="shared" ref="H25:H27" si="2">ROUND(F25*G25,2)</f>
        <v>0</v>
      </c>
    </row>
    <row r="26" spans="2:10" s="12" customFormat="1" ht="13.5" customHeight="1" x14ac:dyDescent="0.2">
      <c r="B26" s="28">
        <v>10</v>
      </c>
      <c r="C26" s="22" t="s">
        <v>42</v>
      </c>
      <c r="D26" s="23" t="s">
        <v>43</v>
      </c>
      <c r="E26" s="24" t="s">
        <v>25</v>
      </c>
      <c r="F26" s="37">
        <v>0.95</v>
      </c>
      <c r="G26" s="26"/>
      <c r="H26" s="27">
        <f t="shared" si="2"/>
        <v>0</v>
      </c>
    </row>
    <row r="27" spans="2:10" s="12" customFormat="1" ht="13.5" customHeight="1" thickBot="1" x14ac:dyDescent="0.25">
      <c r="B27" s="28">
        <f t="shared" ref="B27" si="3">+B26+1</f>
        <v>11</v>
      </c>
      <c r="C27" s="22" t="s">
        <v>44</v>
      </c>
      <c r="D27" s="23" t="s">
        <v>45</v>
      </c>
      <c r="E27" s="24" t="s">
        <v>25</v>
      </c>
      <c r="F27" s="37">
        <v>1.78</v>
      </c>
      <c r="G27" s="26"/>
      <c r="H27" s="27">
        <f t="shared" si="2"/>
        <v>0</v>
      </c>
    </row>
    <row r="28" spans="2:10" s="44" customFormat="1" ht="13.5" thickBot="1" x14ac:dyDescent="0.25">
      <c r="B28" s="95" t="s">
        <v>48</v>
      </c>
      <c r="C28" s="96"/>
      <c r="D28" s="96"/>
      <c r="E28" s="96"/>
      <c r="F28" s="96"/>
      <c r="G28" s="96"/>
      <c r="H28" s="31">
        <f>SUM(H25:H27)</f>
        <v>0</v>
      </c>
      <c r="I28" s="42"/>
      <c r="J28" s="43"/>
    </row>
    <row r="29" spans="2:10" s="44" customFormat="1" x14ac:dyDescent="0.2">
      <c r="B29" s="45"/>
      <c r="C29" s="46" t="s">
        <v>49</v>
      </c>
      <c r="D29" s="47" t="s">
        <v>50</v>
      </c>
      <c r="E29" s="114"/>
      <c r="F29" s="115"/>
      <c r="G29" s="116"/>
      <c r="H29" s="48"/>
      <c r="I29" s="42"/>
      <c r="J29" s="43"/>
    </row>
    <row r="30" spans="2:10" s="44" customFormat="1" x14ac:dyDescent="0.2">
      <c r="B30" s="49">
        <v>12</v>
      </c>
      <c r="C30" s="50" t="s">
        <v>53</v>
      </c>
      <c r="D30" s="51" t="s">
        <v>54</v>
      </c>
      <c r="E30" s="52" t="s">
        <v>55</v>
      </c>
      <c r="F30" s="25">
        <v>65.3</v>
      </c>
      <c r="G30" s="53"/>
      <c r="H30" s="54">
        <f>ROUND(F30*G30,2)</f>
        <v>0</v>
      </c>
      <c r="I30" s="42"/>
      <c r="J30" s="43"/>
    </row>
    <row r="31" spans="2:10" s="44" customFormat="1" x14ac:dyDescent="0.2">
      <c r="B31" s="49">
        <v>13</v>
      </c>
      <c r="C31" s="50" t="s">
        <v>56</v>
      </c>
      <c r="D31" s="51" t="s">
        <v>57</v>
      </c>
      <c r="E31" s="52" t="s">
        <v>55</v>
      </c>
      <c r="F31" s="25">
        <v>10</v>
      </c>
      <c r="G31" s="53"/>
      <c r="H31" s="54">
        <f>ROUND(F31*G31,2)</f>
        <v>0</v>
      </c>
      <c r="I31" s="42"/>
      <c r="J31" s="43"/>
    </row>
    <row r="32" spans="2:10" s="44" customFormat="1" ht="13.5" thickBot="1" x14ac:dyDescent="0.25">
      <c r="B32" s="61">
        <v>14</v>
      </c>
      <c r="C32" s="56"/>
      <c r="D32" s="62" t="s">
        <v>59</v>
      </c>
      <c r="E32" s="63" t="s">
        <v>21</v>
      </c>
      <c r="F32" s="64">
        <v>55.5</v>
      </c>
      <c r="G32" s="65"/>
      <c r="H32" s="54">
        <f t="shared" ref="H32" si="4">ROUND(F32*G32,2)</f>
        <v>0</v>
      </c>
      <c r="I32" s="42"/>
      <c r="J32" s="43"/>
    </row>
    <row r="33" spans="2:10" s="44" customFormat="1" ht="13.9" customHeight="1" thickBot="1" x14ac:dyDescent="0.25">
      <c r="B33" s="95" t="s">
        <v>36</v>
      </c>
      <c r="C33" s="96"/>
      <c r="D33" s="96"/>
      <c r="E33" s="96"/>
      <c r="F33" s="96"/>
      <c r="G33" s="96"/>
      <c r="H33" s="31">
        <f>SUM(H30:H32)</f>
        <v>0</v>
      </c>
      <c r="I33" s="42"/>
      <c r="J33" s="43"/>
    </row>
    <row r="34" spans="2:10" s="44" customFormat="1" x14ac:dyDescent="0.2">
      <c r="B34" s="45"/>
      <c r="C34" s="66"/>
      <c r="D34" s="67" t="s">
        <v>60</v>
      </c>
      <c r="E34" s="117"/>
      <c r="F34" s="118"/>
      <c r="G34" s="119"/>
      <c r="H34" s="68"/>
      <c r="I34" s="42"/>
      <c r="J34" s="43"/>
    </row>
    <row r="35" spans="2:10" s="44" customFormat="1" x14ac:dyDescent="0.2">
      <c r="B35" s="61">
        <v>15</v>
      </c>
      <c r="C35" s="66"/>
      <c r="D35" s="69" t="s">
        <v>61</v>
      </c>
      <c r="E35" s="63" t="s">
        <v>21</v>
      </c>
      <c r="F35" s="64">
        <v>54</v>
      </c>
      <c r="G35" s="65"/>
      <c r="H35" s="54">
        <f>ROUND(F35*G35,2)</f>
        <v>0</v>
      </c>
      <c r="I35" s="42"/>
      <c r="J35" s="43"/>
    </row>
    <row r="36" spans="2:10" s="44" customFormat="1" ht="13.5" thickBot="1" x14ac:dyDescent="0.25">
      <c r="B36" s="61">
        <v>16</v>
      </c>
      <c r="C36" s="66"/>
      <c r="D36" s="69" t="s">
        <v>111</v>
      </c>
      <c r="E36" s="63" t="s">
        <v>21</v>
      </c>
      <c r="F36" s="64">
        <v>46.8</v>
      </c>
      <c r="G36" s="70"/>
      <c r="H36" s="60">
        <f>ROUND(F36*G36,2)</f>
        <v>0</v>
      </c>
      <c r="I36" s="42"/>
      <c r="J36" s="43"/>
    </row>
    <row r="37" spans="2:10" s="12" customFormat="1" ht="13.5" customHeight="1" thickBot="1" x14ac:dyDescent="0.25">
      <c r="B37" s="109" t="s">
        <v>36</v>
      </c>
      <c r="C37" s="110"/>
      <c r="D37" s="110"/>
      <c r="E37" s="110"/>
      <c r="F37" s="110"/>
      <c r="G37" s="110"/>
      <c r="H37" s="31">
        <f>SUM(H35:H36)</f>
        <v>0</v>
      </c>
    </row>
    <row r="38" spans="2:10" s="44" customFormat="1" ht="13.5" customHeight="1" x14ac:dyDescent="0.2">
      <c r="B38" s="71"/>
      <c r="C38" s="72" t="s">
        <v>63</v>
      </c>
      <c r="D38" s="73" t="s">
        <v>64</v>
      </c>
      <c r="E38" s="97"/>
      <c r="F38" s="98"/>
      <c r="G38" s="99"/>
      <c r="H38" s="74"/>
      <c r="I38" s="42"/>
      <c r="J38" s="43"/>
    </row>
    <row r="39" spans="2:10" s="44" customFormat="1" ht="13.5" customHeight="1" x14ac:dyDescent="0.2">
      <c r="B39" s="28">
        <v>17</v>
      </c>
      <c r="C39" s="50" t="s">
        <v>65</v>
      </c>
      <c r="D39" s="51" t="s">
        <v>112</v>
      </c>
      <c r="E39" s="52" t="s">
        <v>21</v>
      </c>
      <c r="F39" s="25">
        <v>105.6</v>
      </c>
      <c r="G39" s="53"/>
      <c r="H39" s="54">
        <f t="shared" ref="H39:H46" si="5">ROUND(F39*G39,2)</f>
        <v>0</v>
      </c>
      <c r="I39" s="42"/>
      <c r="J39" s="43"/>
    </row>
    <row r="40" spans="2:10" s="44" customFormat="1" ht="13.5" customHeight="1" x14ac:dyDescent="0.2">
      <c r="B40" s="49">
        <v>18</v>
      </c>
      <c r="C40" s="50" t="s">
        <v>67</v>
      </c>
      <c r="D40" s="51" t="s">
        <v>68</v>
      </c>
      <c r="E40" s="52" t="s">
        <v>21</v>
      </c>
      <c r="F40" s="25">
        <v>51.8</v>
      </c>
      <c r="G40" s="53"/>
      <c r="H40" s="54">
        <f t="shared" si="5"/>
        <v>0</v>
      </c>
      <c r="I40" s="42"/>
      <c r="J40" s="43"/>
    </row>
    <row r="41" spans="2:10" s="44" customFormat="1" ht="13.5" customHeight="1" x14ac:dyDescent="0.2">
      <c r="B41" s="28">
        <v>19</v>
      </c>
      <c r="C41" s="50"/>
      <c r="D41" s="51" t="s">
        <v>69</v>
      </c>
      <c r="E41" s="52" t="s">
        <v>21</v>
      </c>
      <c r="F41" s="25">
        <v>53.8</v>
      </c>
      <c r="G41" s="53"/>
      <c r="H41" s="54">
        <f t="shared" si="5"/>
        <v>0</v>
      </c>
      <c r="I41" s="42"/>
      <c r="J41" s="43"/>
    </row>
    <row r="42" spans="2:10" s="44" customFormat="1" ht="13.5" customHeight="1" x14ac:dyDescent="0.2">
      <c r="B42" s="49">
        <v>21</v>
      </c>
      <c r="C42" s="50" t="s">
        <v>70</v>
      </c>
      <c r="D42" s="51" t="s">
        <v>71</v>
      </c>
      <c r="E42" s="52" t="s">
        <v>55</v>
      </c>
      <c r="F42" s="25">
        <v>55</v>
      </c>
      <c r="G42" s="53"/>
      <c r="H42" s="54">
        <f t="shared" si="5"/>
        <v>0</v>
      </c>
      <c r="I42" s="42"/>
      <c r="J42" s="43"/>
    </row>
    <row r="43" spans="2:10" s="44" customFormat="1" ht="13.5" customHeight="1" x14ac:dyDescent="0.2">
      <c r="B43" s="28">
        <v>22</v>
      </c>
      <c r="C43" s="50"/>
      <c r="D43" s="51" t="s">
        <v>72</v>
      </c>
      <c r="E43" s="52" t="s">
        <v>21</v>
      </c>
      <c r="F43" s="25">
        <v>51.8</v>
      </c>
      <c r="G43" s="53"/>
      <c r="H43" s="54">
        <f t="shared" si="5"/>
        <v>0</v>
      </c>
      <c r="I43" s="42"/>
      <c r="J43" s="43"/>
    </row>
    <row r="44" spans="2:10" s="44" customFormat="1" ht="13.5" customHeight="1" x14ac:dyDescent="0.2">
      <c r="B44" s="49">
        <v>23</v>
      </c>
      <c r="C44" s="50" t="s">
        <v>70</v>
      </c>
      <c r="D44" s="51" t="s">
        <v>73</v>
      </c>
      <c r="E44" s="52" t="s">
        <v>21</v>
      </c>
      <c r="F44" s="25">
        <v>53.8</v>
      </c>
      <c r="G44" s="53"/>
      <c r="H44" s="54">
        <f t="shared" si="5"/>
        <v>0</v>
      </c>
      <c r="I44" s="42"/>
      <c r="J44" s="43"/>
    </row>
    <row r="45" spans="2:10" s="44" customFormat="1" ht="13.5" customHeight="1" x14ac:dyDescent="0.2">
      <c r="B45" s="28">
        <v>24</v>
      </c>
      <c r="C45" s="50"/>
      <c r="D45" s="51" t="s">
        <v>74</v>
      </c>
      <c r="E45" s="52" t="s">
        <v>21</v>
      </c>
      <c r="F45" s="25">
        <v>51.8</v>
      </c>
      <c r="G45" s="53"/>
      <c r="H45" s="54">
        <f t="shared" si="5"/>
        <v>0</v>
      </c>
      <c r="I45" s="42"/>
      <c r="J45" s="43"/>
    </row>
    <row r="46" spans="2:10" s="44" customFormat="1" ht="13.5" thickBot="1" x14ac:dyDescent="0.25">
      <c r="B46" s="49">
        <v>25</v>
      </c>
      <c r="C46" s="50" t="s">
        <v>75</v>
      </c>
      <c r="D46" s="51" t="s">
        <v>76</v>
      </c>
      <c r="E46" s="52" t="s">
        <v>21</v>
      </c>
      <c r="F46" s="25">
        <v>53.8</v>
      </c>
      <c r="G46" s="53"/>
      <c r="H46" s="54">
        <f t="shared" si="5"/>
        <v>0</v>
      </c>
      <c r="I46" s="42"/>
      <c r="J46" s="43"/>
    </row>
    <row r="47" spans="2:10" s="44" customFormat="1" ht="13.5" thickBot="1" x14ac:dyDescent="0.25">
      <c r="B47" s="95" t="s">
        <v>48</v>
      </c>
      <c r="C47" s="96"/>
      <c r="D47" s="96"/>
      <c r="E47" s="96"/>
      <c r="F47" s="96"/>
      <c r="G47" s="96"/>
      <c r="H47" s="31">
        <f>SUM(H39:H46)</f>
        <v>0</v>
      </c>
      <c r="I47" s="42"/>
      <c r="J47" s="43"/>
    </row>
    <row r="48" spans="2:10" s="12" customFormat="1" ht="13.5" customHeight="1" x14ac:dyDescent="0.2">
      <c r="B48" s="71"/>
      <c r="C48" s="72" t="s">
        <v>77</v>
      </c>
      <c r="D48" s="120" t="s">
        <v>78</v>
      </c>
      <c r="E48" s="121"/>
      <c r="F48" s="121"/>
      <c r="G48" s="122"/>
      <c r="H48" s="78"/>
      <c r="I48" s="79"/>
    </row>
    <row r="49" spans="2:10" s="12" customFormat="1" ht="13.5" customHeight="1" x14ac:dyDescent="0.2">
      <c r="B49" s="49">
        <f>+B46+1</f>
        <v>26</v>
      </c>
      <c r="C49" s="50" t="s">
        <v>79</v>
      </c>
      <c r="D49" s="51" t="s">
        <v>80</v>
      </c>
      <c r="E49" s="52" t="s">
        <v>21</v>
      </c>
      <c r="F49" s="25">
        <v>12.45</v>
      </c>
      <c r="G49" s="53"/>
      <c r="H49" s="54">
        <f t="shared" ref="H49:H50" si="6">ROUND(F49*G49,2)</f>
        <v>0</v>
      </c>
      <c r="I49" s="79"/>
    </row>
    <row r="50" spans="2:10" s="44" customFormat="1" ht="13.5" thickBot="1" x14ac:dyDescent="0.25">
      <c r="B50" s="49">
        <v>27</v>
      </c>
      <c r="C50" s="50" t="s">
        <v>81</v>
      </c>
      <c r="D50" s="51" t="s">
        <v>113</v>
      </c>
      <c r="E50" s="52" t="s">
        <v>83</v>
      </c>
      <c r="F50" s="25">
        <v>10</v>
      </c>
      <c r="G50" s="53"/>
      <c r="H50" s="54">
        <f t="shared" si="6"/>
        <v>0</v>
      </c>
      <c r="I50" s="80"/>
      <c r="J50" s="43"/>
    </row>
    <row r="51" spans="2:10" s="44" customFormat="1" ht="13.5" thickBot="1" x14ac:dyDescent="0.25">
      <c r="B51" s="95" t="s">
        <v>36</v>
      </c>
      <c r="C51" s="96"/>
      <c r="D51" s="96"/>
      <c r="E51" s="96"/>
      <c r="F51" s="96"/>
      <c r="G51" s="96"/>
      <c r="H51" s="31">
        <f>SUM(H49:H50)</f>
        <v>0</v>
      </c>
      <c r="I51" s="80"/>
      <c r="J51" s="43"/>
    </row>
    <row r="52" spans="2:10" ht="15" customHeight="1" x14ac:dyDescent="0.25">
      <c r="B52" s="81"/>
      <c r="C52" s="72" t="s">
        <v>86</v>
      </c>
      <c r="D52" s="82" t="s">
        <v>87</v>
      </c>
      <c r="E52" s="97"/>
      <c r="F52" s="98"/>
      <c r="G52" s="99"/>
      <c r="H52" s="78"/>
    </row>
    <row r="53" spans="2:10" ht="15" customHeight="1" x14ac:dyDescent="0.2">
      <c r="B53" s="49">
        <v>28</v>
      </c>
      <c r="C53" s="50" t="s">
        <v>88</v>
      </c>
      <c r="D53" s="51" t="s">
        <v>114</v>
      </c>
      <c r="E53" s="52" t="s">
        <v>90</v>
      </c>
      <c r="F53" s="25">
        <v>10</v>
      </c>
      <c r="G53" s="53"/>
      <c r="H53" s="54">
        <f t="shared" ref="H53:H57" si="7">ROUND(F53*G53,2)</f>
        <v>0</v>
      </c>
    </row>
    <row r="54" spans="2:10" x14ac:dyDescent="0.2">
      <c r="B54" s="49">
        <f>B53+1</f>
        <v>29</v>
      </c>
      <c r="C54" s="50" t="s">
        <v>91</v>
      </c>
      <c r="D54" s="51" t="s">
        <v>92</v>
      </c>
      <c r="E54" s="52" t="s">
        <v>83</v>
      </c>
      <c r="F54" s="25">
        <v>2</v>
      </c>
      <c r="G54" s="53"/>
      <c r="H54" s="54">
        <f t="shared" si="7"/>
        <v>0</v>
      </c>
    </row>
    <row r="55" spans="2:10" x14ac:dyDescent="0.2">
      <c r="B55" s="49">
        <v>30</v>
      </c>
      <c r="C55" s="50" t="s">
        <v>93</v>
      </c>
      <c r="D55" s="51" t="s">
        <v>94</v>
      </c>
      <c r="E55" s="52" t="s">
        <v>90</v>
      </c>
      <c r="F55" s="25">
        <v>1</v>
      </c>
      <c r="G55" s="65"/>
      <c r="H55" s="54">
        <f t="shared" si="7"/>
        <v>0</v>
      </c>
    </row>
    <row r="56" spans="2:10" ht="12.75" customHeight="1" x14ac:dyDescent="0.2">
      <c r="B56" s="49">
        <v>31</v>
      </c>
      <c r="C56" s="50" t="s">
        <v>95</v>
      </c>
      <c r="D56" s="51" t="s">
        <v>96</v>
      </c>
      <c r="E56" s="52" t="s">
        <v>90</v>
      </c>
      <c r="F56" s="25">
        <v>2</v>
      </c>
      <c r="G56" s="83"/>
      <c r="H56" s="54">
        <f t="shared" si="7"/>
        <v>0</v>
      </c>
    </row>
    <row r="57" spans="2:10" ht="12.75" customHeight="1" thickBot="1" x14ac:dyDescent="0.25">
      <c r="B57" s="49">
        <v>32</v>
      </c>
      <c r="C57" s="50"/>
      <c r="D57" s="51" t="s">
        <v>100</v>
      </c>
      <c r="E57" s="52" t="s">
        <v>83</v>
      </c>
      <c r="F57" s="25">
        <v>2</v>
      </c>
      <c r="G57" s="53"/>
      <c r="H57" s="54">
        <f t="shared" si="7"/>
        <v>0</v>
      </c>
    </row>
    <row r="58" spans="2:10" ht="13.5" thickBot="1" x14ac:dyDescent="0.25">
      <c r="B58" s="95" t="s">
        <v>36</v>
      </c>
      <c r="C58" s="96"/>
      <c r="D58" s="96"/>
      <c r="E58" s="96"/>
      <c r="F58" s="96"/>
      <c r="G58" s="96"/>
      <c r="H58" s="31">
        <f>SUM(H53:H57)</f>
        <v>0</v>
      </c>
    </row>
    <row r="59" spans="2:10" ht="15" customHeight="1" x14ac:dyDescent="0.25">
      <c r="B59" s="81"/>
      <c r="C59" s="72" t="s">
        <v>86</v>
      </c>
      <c r="D59" s="82" t="s">
        <v>115</v>
      </c>
      <c r="E59" s="97"/>
      <c r="F59" s="98"/>
      <c r="G59" s="99"/>
      <c r="H59" s="78"/>
    </row>
    <row r="60" spans="2:10" ht="12.75" customHeight="1" x14ac:dyDescent="0.2">
      <c r="B60" s="49">
        <v>33</v>
      </c>
      <c r="C60" s="50" t="s">
        <v>88</v>
      </c>
      <c r="D60" s="51" t="s">
        <v>116</v>
      </c>
      <c r="E60" s="52" t="s">
        <v>90</v>
      </c>
      <c r="F60" s="25">
        <v>10</v>
      </c>
      <c r="G60" s="53"/>
      <c r="H60" s="54">
        <f t="shared" ref="H60:H71" si="8">ROUND(F60*G60,2)</f>
        <v>0</v>
      </c>
    </row>
    <row r="61" spans="2:10" ht="12.75" customHeight="1" x14ac:dyDescent="0.2">
      <c r="B61" s="49">
        <f>B60+1</f>
        <v>34</v>
      </c>
      <c r="C61" s="50" t="s">
        <v>91</v>
      </c>
      <c r="D61" s="51" t="s">
        <v>117</v>
      </c>
      <c r="E61" s="52" t="s">
        <v>90</v>
      </c>
      <c r="F61" s="25">
        <v>10</v>
      </c>
      <c r="G61" s="53"/>
      <c r="H61" s="54">
        <f t="shared" si="8"/>
        <v>0</v>
      </c>
    </row>
    <row r="62" spans="2:10" ht="12.75" customHeight="1" x14ac:dyDescent="0.2">
      <c r="B62" s="49">
        <v>35</v>
      </c>
      <c r="C62" s="50" t="s">
        <v>93</v>
      </c>
      <c r="D62" s="51" t="s">
        <v>118</v>
      </c>
      <c r="E62" s="52" t="s">
        <v>55</v>
      </c>
      <c r="F62" s="25">
        <v>20</v>
      </c>
      <c r="G62" s="53"/>
      <c r="H62" s="54">
        <f t="shared" si="8"/>
        <v>0</v>
      </c>
    </row>
    <row r="63" spans="2:10" ht="12.75" customHeight="1" x14ac:dyDescent="0.2">
      <c r="B63" s="49">
        <v>36</v>
      </c>
      <c r="C63" s="50" t="s">
        <v>95</v>
      </c>
      <c r="D63" s="51" t="s">
        <v>119</v>
      </c>
      <c r="E63" s="52" t="s">
        <v>55</v>
      </c>
      <c r="F63" s="25">
        <v>35</v>
      </c>
      <c r="G63" s="53"/>
      <c r="H63" s="54">
        <f t="shared" si="8"/>
        <v>0</v>
      </c>
    </row>
    <row r="64" spans="2:10" ht="12.75" customHeight="1" x14ac:dyDescent="0.2">
      <c r="B64" s="49">
        <f t="shared" ref="B64" si="9">B63+1</f>
        <v>37</v>
      </c>
      <c r="C64" s="50" t="s">
        <v>95</v>
      </c>
      <c r="D64" s="51" t="s">
        <v>120</v>
      </c>
      <c r="E64" s="52" t="s">
        <v>55</v>
      </c>
      <c r="F64" s="25">
        <v>25</v>
      </c>
      <c r="G64" s="53"/>
      <c r="H64" s="54">
        <f t="shared" si="8"/>
        <v>0</v>
      </c>
    </row>
    <row r="65" spans="2:8" ht="12.75" customHeight="1" x14ac:dyDescent="0.2">
      <c r="B65" s="49">
        <v>38</v>
      </c>
      <c r="C65" s="50"/>
      <c r="D65" s="51" t="s">
        <v>121</v>
      </c>
      <c r="E65" s="52" t="s">
        <v>83</v>
      </c>
      <c r="F65" s="25">
        <v>1</v>
      </c>
      <c r="G65" s="53"/>
      <c r="H65" s="54">
        <f t="shared" si="8"/>
        <v>0</v>
      </c>
    </row>
    <row r="66" spans="2:8" ht="12.75" customHeight="1" x14ac:dyDescent="0.2">
      <c r="B66" s="49">
        <v>39</v>
      </c>
      <c r="C66" s="50"/>
      <c r="D66" s="51" t="s">
        <v>122</v>
      </c>
      <c r="E66" s="52" t="s">
        <v>83</v>
      </c>
      <c r="F66" s="25">
        <v>5</v>
      </c>
      <c r="G66" s="53"/>
      <c r="H66" s="54">
        <f t="shared" si="8"/>
        <v>0</v>
      </c>
    </row>
    <row r="67" spans="2:8" ht="12.75" customHeight="1" x14ac:dyDescent="0.2">
      <c r="B67" s="49">
        <v>40</v>
      </c>
      <c r="C67" s="50"/>
      <c r="D67" s="51" t="s">
        <v>123</v>
      </c>
      <c r="E67" s="52" t="s">
        <v>83</v>
      </c>
      <c r="F67" s="25">
        <v>5</v>
      </c>
      <c r="G67" s="53"/>
      <c r="H67" s="54">
        <f t="shared" si="8"/>
        <v>0</v>
      </c>
    </row>
    <row r="68" spans="2:8" ht="12.75" customHeight="1" x14ac:dyDescent="0.2">
      <c r="B68" s="49">
        <v>41</v>
      </c>
      <c r="C68" s="50"/>
      <c r="D68" s="51" t="s">
        <v>124</v>
      </c>
      <c r="E68" s="52" t="s">
        <v>83</v>
      </c>
      <c r="F68" s="25">
        <v>2</v>
      </c>
      <c r="G68" s="53"/>
      <c r="H68" s="54">
        <f t="shared" si="8"/>
        <v>0</v>
      </c>
    </row>
    <row r="69" spans="2:8" ht="12.75" customHeight="1" x14ac:dyDescent="0.2">
      <c r="B69" s="49">
        <v>42</v>
      </c>
      <c r="C69" s="50"/>
      <c r="D69" s="51" t="s">
        <v>125</v>
      </c>
      <c r="E69" s="52" t="s">
        <v>83</v>
      </c>
      <c r="F69" s="25">
        <v>1</v>
      </c>
      <c r="G69" s="53"/>
      <c r="H69" s="54">
        <f t="shared" si="8"/>
        <v>0</v>
      </c>
    </row>
    <row r="70" spans="2:8" ht="12.75" customHeight="1" x14ac:dyDescent="0.2">
      <c r="B70" s="49">
        <v>43</v>
      </c>
      <c r="C70" s="50"/>
      <c r="D70" s="51" t="s">
        <v>126</v>
      </c>
      <c r="E70" s="52" t="s">
        <v>55</v>
      </c>
      <c r="F70" s="25">
        <v>4</v>
      </c>
      <c r="G70" s="53"/>
      <c r="H70" s="54">
        <f t="shared" si="8"/>
        <v>0</v>
      </c>
    </row>
    <row r="71" spans="2:8" ht="12.75" customHeight="1" thickBot="1" x14ac:dyDescent="0.25">
      <c r="B71" s="49">
        <v>44</v>
      </c>
      <c r="C71" s="50"/>
      <c r="D71" s="51" t="s">
        <v>127</v>
      </c>
      <c r="E71" s="52" t="s">
        <v>83</v>
      </c>
      <c r="F71" s="25">
        <v>1</v>
      </c>
      <c r="G71" s="53"/>
      <c r="H71" s="54">
        <f t="shared" si="8"/>
        <v>0</v>
      </c>
    </row>
    <row r="72" spans="2:8" ht="13.5" thickBot="1" x14ac:dyDescent="0.25">
      <c r="B72" s="95" t="s">
        <v>36</v>
      </c>
      <c r="C72" s="96"/>
      <c r="D72" s="96"/>
      <c r="E72" s="96"/>
      <c r="F72" s="96"/>
      <c r="G72" s="96"/>
      <c r="H72" s="31">
        <f>SUM(H60:H71)</f>
        <v>0</v>
      </c>
    </row>
    <row r="74" spans="2:8" ht="15" x14ac:dyDescent="0.25">
      <c r="E74" s="89" t="s">
        <v>102</v>
      </c>
      <c r="F74" s="89"/>
      <c r="G74" s="89"/>
      <c r="H74" s="88">
        <f>H13</f>
        <v>0</v>
      </c>
    </row>
    <row r="75" spans="2:8" ht="15" x14ac:dyDescent="0.25">
      <c r="E75" s="91" t="s">
        <v>103</v>
      </c>
      <c r="F75" s="91"/>
      <c r="G75" s="91"/>
      <c r="H75" s="88">
        <f>H74*20%</f>
        <v>0</v>
      </c>
    </row>
    <row r="76" spans="2:8" ht="15" customHeight="1" x14ac:dyDescent="0.25">
      <c r="E76" s="92" t="s">
        <v>104</v>
      </c>
      <c r="F76" s="92"/>
      <c r="G76" s="92"/>
      <c r="H76" s="88">
        <f>H74*3%</f>
        <v>0</v>
      </c>
    </row>
    <row r="77" spans="2:8" ht="15" x14ac:dyDescent="0.25">
      <c r="E77" s="89" t="s">
        <v>105</v>
      </c>
      <c r="F77" s="89"/>
      <c r="G77" s="89"/>
      <c r="H77" s="88">
        <f>H74*5%</f>
        <v>0</v>
      </c>
    </row>
    <row r="78" spans="2:8" ht="15" x14ac:dyDescent="0.25">
      <c r="E78" s="89" t="s">
        <v>106</v>
      </c>
      <c r="F78" s="89"/>
      <c r="G78" s="89"/>
      <c r="H78" s="88">
        <f>SUM(H74:H77)</f>
        <v>0</v>
      </c>
    </row>
    <row r="79" spans="2:8" ht="15" x14ac:dyDescent="0.25">
      <c r="E79" s="89" t="s">
        <v>107</v>
      </c>
      <c r="F79" s="89"/>
      <c r="G79" s="89"/>
      <c r="H79" s="88">
        <f>H78*12%</f>
        <v>0</v>
      </c>
    </row>
    <row r="80" spans="2:8" ht="15" x14ac:dyDescent="0.25">
      <c r="E80" s="90" t="s">
        <v>108</v>
      </c>
      <c r="F80" s="90"/>
      <c r="G80" s="90"/>
      <c r="H80" s="88">
        <f>H79*12%</f>
        <v>0</v>
      </c>
    </row>
  </sheetData>
  <mergeCells count="27">
    <mergeCell ref="B37:G37"/>
    <mergeCell ref="B1:H2"/>
    <mergeCell ref="B3:D4"/>
    <mergeCell ref="B11:H11"/>
    <mergeCell ref="D13:G13"/>
    <mergeCell ref="E14:G14"/>
    <mergeCell ref="B23:G23"/>
    <mergeCell ref="E24:G24"/>
    <mergeCell ref="B28:G28"/>
    <mergeCell ref="E29:G29"/>
    <mergeCell ref="B33:G33"/>
    <mergeCell ref="E34:G34"/>
    <mergeCell ref="E78:G78"/>
    <mergeCell ref="E79:G79"/>
    <mergeCell ref="E80:G80"/>
    <mergeCell ref="B72:G72"/>
    <mergeCell ref="E38:G38"/>
    <mergeCell ref="B47:G47"/>
    <mergeCell ref="B51:G51"/>
    <mergeCell ref="E52:G52"/>
    <mergeCell ref="B58:G58"/>
    <mergeCell ref="E59:G59"/>
    <mergeCell ref="D48:G48"/>
    <mergeCell ref="E74:G74"/>
    <mergeCell ref="E75:G75"/>
    <mergeCell ref="E76:G76"/>
    <mergeCell ref="E77:G77"/>
  </mergeCells>
  <pageMargins left="0.78740157480314965" right="0.39370078740157483" top="0.39370078740157483" bottom="0.39370078740157483" header="0.31496062992125984" footer="0.31496062992125984"/>
  <pageSetup paperSize="9" scale="70" fitToWidth="0" fitToHeight="0" orientation="portrait" horizontalDpi="4294967292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3FFCEE49A76F489F91ECF7CBF2BE88" ma:contentTypeVersion="7" ma:contentTypeDescription="Create a new document." ma:contentTypeScope="" ma:versionID="9d7a54356a44894f94fc57ce3628c87a">
  <xsd:schema xmlns:xsd="http://www.w3.org/2001/XMLSchema" xmlns:xs="http://www.w3.org/2001/XMLSchema" xmlns:p="http://schemas.microsoft.com/office/2006/metadata/properties" xmlns:ns3="a57682f8-fa2f-4ab9-ae19-597572051666" targetNamespace="http://schemas.microsoft.com/office/2006/metadata/properties" ma:root="true" ma:fieldsID="30872146d66020e60f842d63cde26e59" ns3:_="">
    <xsd:import namespace="a57682f8-fa2f-4ab9-ae19-5975720516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682f8-fa2f-4ab9-ae19-597572051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AD3EC0-F1E4-4D0F-8626-6102ED7B9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7682f8-fa2f-4ab9-ae19-5975720516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18F739-CF09-4640-AF0D-C703C5B65FFB}">
  <ds:schemaRefs>
    <ds:schemaRef ds:uri="http://schemas.microsoft.com/office/2006/metadata/properties"/>
    <ds:schemaRef ds:uri="http://schemas.microsoft.com/office/infopath/2007/PartnerControls"/>
    <ds:schemaRef ds:uri="a57682f8-fa2f-4ab9-ae19-597572051666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6F05D8D-CEAD-43A2-A756-456A00A797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Cerramiento</vt:lpstr>
      <vt:lpstr>Presupuesto Referencial Aula</vt:lpstr>
      <vt:lpstr>Presupuesto Bateria Sanitaria</vt:lpstr>
      <vt:lpstr>'Presupuesto Referencial Aula'!Área_de_impresión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Líder Cedeño</dc:creator>
  <cp:lastModifiedBy>Líder Cedeño</cp:lastModifiedBy>
  <dcterms:created xsi:type="dcterms:W3CDTF">2022-03-28T21:23:22Z</dcterms:created>
  <dcterms:modified xsi:type="dcterms:W3CDTF">2022-03-28T21:43:57Z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0x010100023FFCEE49A76F489F91ECF7CBF2BE88</vt:lpwstr>
  </property>
</Properties>
</file>